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95" windowHeight="10500"/>
  </bookViews>
  <sheets>
    <sheet name="Отчет Суворова ул. д. 4" sheetId="1" r:id="rId1"/>
  </sheets>
  <calcPr calcId="125725"/>
</workbook>
</file>

<file path=xl/calcChain.xml><?xml version="1.0" encoding="utf-8"?>
<calcChain xmlns="http://schemas.openxmlformats.org/spreadsheetml/2006/main">
  <c r="F16" i="1"/>
  <c r="B16"/>
  <c r="C16"/>
  <c r="C17" s="1"/>
  <c r="D16"/>
  <c r="F15"/>
  <c r="B15"/>
  <c r="C15"/>
  <c r="D15"/>
  <c r="F14"/>
  <c r="B14"/>
  <c r="F13"/>
  <c r="C13"/>
  <c r="B13"/>
  <c r="F12"/>
  <c r="F17" s="1"/>
  <c r="B12"/>
  <c r="B17" s="1"/>
  <c r="C12"/>
  <c r="D12"/>
  <c r="D17" s="1"/>
  <c r="F11"/>
  <c r="B11"/>
  <c r="C11"/>
  <c r="D11"/>
  <c r="F10"/>
  <c r="B10"/>
  <c r="C10"/>
  <c r="D10"/>
  <c r="F78"/>
  <c r="F97"/>
  <c r="F108"/>
  <c r="F121"/>
  <c r="F127"/>
  <c r="F144"/>
  <c r="F74" l="1"/>
  <c r="F147" s="1"/>
  <c r="F60"/>
  <c r="F34"/>
  <c r="F21"/>
  <c r="F152"/>
  <c r="F156" s="1"/>
  <c r="F158"/>
  <c r="F171" s="1"/>
  <c r="F172" l="1"/>
</calcChain>
</file>

<file path=xl/sharedStrings.xml><?xml version="1.0" encoding="utf-8"?>
<sst xmlns="http://schemas.openxmlformats.org/spreadsheetml/2006/main" count="460" uniqueCount="189">
  <si>
    <t>Отчет</t>
  </si>
  <si>
    <t>по затратам на содержание и ремонт общего имущества жилого дома</t>
  </si>
  <si>
    <t>Предприятие:  ООО "УК Гарантия"</t>
  </si>
  <si>
    <t>Площадь дома(домов) (м2):    1250</t>
  </si>
  <si>
    <t>Адрес:  Суворова ул. д. 4</t>
  </si>
  <si>
    <t>Количество л/счетов:    32</t>
  </si>
  <si>
    <t>Неприватизированная муниципальная (м2):    172,6</t>
  </si>
  <si>
    <t>Приватизированная муниципальная (м2):    1077,4</t>
  </si>
  <si>
    <t>Содержание жилья</t>
  </si>
  <si>
    <t>Ремонт общего имущества</t>
  </si>
  <si>
    <t>Прочие расходы, в т.ч. домофоны, охрана, почтовые ящики</t>
  </si>
  <si>
    <t>Капитальный ремонт</t>
  </si>
  <si>
    <t>Всего</t>
  </si>
  <si>
    <t>Остаток средств на 01.01.2015</t>
  </si>
  <si>
    <t>Полное начисление</t>
  </si>
  <si>
    <t>Начислено с учетом льгот и списаний</t>
  </si>
  <si>
    <t>Оплачено</t>
  </si>
  <si>
    <t>Управление домом 13%</t>
  </si>
  <si>
    <t>Комиссия за прием платежей с населения 2,5-3%</t>
  </si>
  <si>
    <t>Выполнено работ</t>
  </si>
  <si>
    <t>ВСЕГО расходов</t>
  </si>
  <si>
    <t>Расходная часть</t>
  </si>
  <si>
    <t>Статья</t>
  </si>
  <si>
    <t>Комментарии</t>
  </si>
  <si>
    <t>Входящий № акта  Дата работы</t>
  </si>
  <si>
    <t>Объем / единицы измерения</t>
  </si>
  <si>
    <t>Сумма затрат</t>
  </si>
  <si>
    <t>Аварийное обслуживание</t>
  </si>
  <si>
    <t xml:space="preserve">в том числе </t>
  </si>
  <si>
    <t>ул.Суворова 4. Аварийное обслуживание</t>
  </si>
  <si>
    <t xml:space="preserve">13 (Январь 2015) </t>
  </si>
  <si>
    <t>1,1  (руб/м2)</t>
  </si>
  <si>
    <t xml:space="preserve">12 (Февраль 2015) </t>
  </si>
  <si>
    <t xml:space="preserve">25 (Март 2015) </t>
  </si>
  <si>
    <t xml:space="preserve">89 (Апрель 2015) </t>
  </si>
  <si>
    <t xml:space="preserve">90 (Май 2015) </t>
  </si>
  <si>
    <t xml:space="preserve">91 (Июнь 2015) </t>
  </si>
  <si>
    <t xml:space="preserve">172 (Июль 2015) </t>
  </si>
  <si>
    <t xml:space="preserve">173 (Август 2015) </t>
  </si>
  <si>
    <t xml:space="preserve">174 (Сентябрь 2015) </t>
  </si>
  <si>
    <t>Благоустройство</t>
  </si>
  <si>
    <t>ул.Суворова 4. Уборка подъездов</t>
  </si>
  <si>
    <t xml:space="preserve">26 (Январь 2015) </t>
  </si>
  <si>
    <t>0,8  (руб/м2)</t>
  </si>
  <si>
    <t>ул.Суворова 4. Уборка придомовой территории</t>
  </si>
  <si>
    <t>1,2  (руб/м2)</t>
  </si>
  <si>
    <t xml:space="preserve">27 (Февраль 2015) </t>
  </si>
  <si>
    <t xml:space="preserve">28 (Март 2015) </t>
  </si>
  <si>
    <t xml:space="preserve">86 (Апрель 2015) </t>
  </si>
  <si>
    <t xml:space="preserve">87 (Май 2015) </t>
  </si>
  <si>
    <t xml:space="preserve">88 (Июнь 2015) </t>
  </si>
  <si>
    <t xml:space="preserve">178 (Июль 2015) </t>
  </si>
  <si>
    <t xml:space="preserve">179 (Август 2015) </t>
  </si>
  <si>
    <t xml:space="preserve">180 (Сентябрь 2015) </t>
  </si>
  <si>
    <t>Вывоз мусора</t>
  </si>
  <si>
    <t>ул.Суворова 4. Вывоз твердых бытовых отходов (ООО "Сорнет")</t>
  </si>
  <si>
    <t xml:space="preserve">15 (Январь 2015) </t>
  </si>
  <si>
    <t>2,38  (руб/м2)</t>
  </si>
  <si>
    <t xml:space="preserve">16 (Февраль 2015) </t>
  </si>
  <si>
    <t xml:space="preserve">29 (Март 2015) </t>
  </si>
  <si>
    <t>ул.Суворова 4. Вывоз мусора от зимних накоплений</t>
  </si>
  <si>
    <t xml:space="preserve">107 (Апрель 2015) </t>
  </si>
  <si>
    <t>0,5  (руб/м2)</t>
  </si>
  <si>
    <t xml:space="preserve">92 (Апрель 2015) </t>
  </si>
  <si>
    <t xml:space="preserve">93 (Май 2015) </t>
  </si>
  <si>
    <t xml:space="preserve">94 (Июнь 2015) </t>
  </si>
  <si>
    <t xml:space="preserve">196 (Июль 2015) </t>
  </si>
  <si>
    <t xml:space="preserve">197 (Август 2015) </t>
  </si>
  <si>
    <t xml:space="preserve">198 (Сентябрь 2015) </t>
  </si>
  <si>
    <t>Дератизация</t>
  </si>
  <si>
    <t>ул.Суворова 4. Услуги  дератизации</t>
  </si>
  <si>
    <t xml:space="preserve">102 (Май 2015) </t>
  </si>
  <si>
    <t>446  (м2)</t>
  </si>
  <si>
    <t>ул.Суворова 4. Дезинсекция</t>
  </si>
  <si>
    <t xml:space="preserve">193 (Июль 2015) </t>
  </si>
  <si>
    <t>440  (шт.)</t>
  </si>
  <si>
    <t>Инженерное оборудование</t>
  </si>
  <si>
    <t>ул.Суворова 4. Тех.обслуживание инженерного оборудования</t>
  </si>
  <si>
    <t xml:space="preserve">21 (Январь 2015) </t>
  </si>
  <si>
    <t>1,13  (руб/м2)</t>
  </si>
  <si>
    <t xml:space="preserve">22 (Февраль 2015) </t>
  </si>
  <si>
    <t xml:space="preserve">23 (Март 2015) </t>
  </si>
  <si>
    <t xml:space="preserve">83 (Апрель 2015) </t>
  </si>
  <si>
    <t xml:space="preserve">84 (Май 2015) </t>
  </si>
  <si>
    <t xml:space="preserve">85 (Июнь 2015) </t>
  </si>
  <si>
    <t xml:space="preserve">187 (Июль 2015) </t>
  </si>
  <si>
    <t xml:space="preserve">190 (Июль 2015) </t>
  </si>
  <si>
    <t>0,06  (руб/м2)</t>
  </si>
  <si>
    <t xml:space="preserve">188 (Август 2015) </t>
  </si>
  <si>
    <t xml:space="preserve">191 (Август 2015) </t>
  </si>
  <si>
    <t xml:space="preserve">189 (Сентябрь 2015) </t>
  </si>
  <si>
    <t xml:space="preserve">190 (Сентябрь 2015) </t>
  </si>
  <si>
    <t>Конструктивные элементы</t>
  </si>
  <si>
    <t>ул.Суворова 4. Материал на мелкий ремонт, заявочный ремонт и аварийное обслуживание</t>
  </si>
  <si>
    <t>ул.Суворова 4 Обслуживание конструктивных элементов</t>
  </si>
  <si>
    <t>0,4  (руб/м2)</t>
  </si>
  <si>
    <t>Обслуживание общедомовых приборов учета</t>
  </si>
  <si>
    <t>ул.Суворова 4. Техническое обслуживание приборов учета тепла (ООО "Центр сервисного обслуживания")</t>
  </si>
  <si>
    <t xml:space="preserve">1 (Январь 2015) </t>
  </si>
  <si>
    <t>0,76  (руб/м2)</t>
  </si>
  <si>
    <t xml:space="preserve">20 (Февраль 2015) </t>
  </si>
  <si>
    <t xml:space="preserve">39 (Март 2015) </t>
  </si>
  <si>
    <t xml:space="preserve">104 (Апрель 2015) </t>
  </si>
  <si>
    <t xml:space="preserve">105 (Май 2015) </t>
  </si>
  <si>
    <t xml:space="preserve">106 (Июнь 2015) </t>
  </si>
  <si>
    <t xml:space="preserve">184 (Июль 2015) </t>
  </si>
  <si>
    <t xml:space="preserve">185 (Август 2015) </t>
  </si>
  <si>
    <t xml:space="preserve">186 (Сентябрь 2015) </t>
  </si>
  <si>
    <t>Очистка кровли</t>
  </si>
  <si>
    <t>ул.Суворова 4. Очистка кровель от снежных навесов с автовышки</t>
  </si>
  <si>
    <t xml:space="preserve">2 (Январь 2015) </t>
  </si>
  <si>
    <t>1,5  (маш./час)</t>
  </si>
  <si>
    <t>ул.Суворова 4. Сброс снега с крыши</t>
  </si>
  <si>
    <t xml:space="preserve">14 (Февраль 2015) </t>
  </si>
  <si>
    <t>624  (м2)</t>
  </si>
  <si>
    <t>ул.Суворова 4. Очистка кровель от снежных навесов альпинистами</t>
  </si>
  <si>
    <t xml:space="preserve">24 (Март 2015) </t>
  </si>
  <si>
    <t>55  (м)</t>
  </si>
  <si>
    <t>240  (м2)</t>
  </si>
  <si>
    <t>Электрооборудование</t>
  </si>
  <si>
    <t>ул.Суворова 4. Тех.обслуживание электрооборудования</t>
  </si>
  <si>
    <t>0,75  (руб/м2)</t>
  </si>
  <si>
    <t>Итого:</t>
  </si>
  <si>
    <t>ул.Суворова 4. Ремонт при проведении опрессовки (манометр 4 шт, сопло 1 шт.)</t>
  </si>
  <si>
    <t xml:space="preserve">103 (Июнь 2015) </t>
  </si>
  <si>
    <t>4  (шт.)</t>
  </si>
  <si>
    <t>ул.Суворова 4. Изоляция труб системы отопления.</t>
  </si>
  <si>
    <t>8  (м)</t>
  </si>
  <si>
    <t>Домофон</t>
  </si>
  <si>
    <t>ул.Суворова 4  п.1,2 . Сервисное обслуживание домофона</t>
  </si>
  <si>
    <t xml:space="preserve">45 (Январь 2015) </t>
  </si>
  <si>
    <t>32  (шт.)</t>
  </si>
  <si>
    <t xml:space="preserve">5 (Февраль 2015) </t>
  </si>
  <si>
    <t xml:space="preserve">38 (Март 2015) </t>
  </si>
  <si>
    <t xml:space="preserve">95 (Апрель 2015) </t>
  </si>
  <si>
    <t xml:space="preserve">96 (Май 2015) </t>
  </si>
  <si>
    <t xml:space="preserve">97 (Июнь 2015) </t>
  </si>
  <si>
    <t xml:space="preserve">175 (Июль 2015) </t>
  </si>
  <si>
    <t xml:space="preserve">176 (Август 2015) </t>
  </si>
  <si>
    <t xml:space="preserve">177 (Сентябрь 2015) </t>
  </si>
  <si>
    <t>Всего:</t>
  </si>
  <si>
    <t>Управление домом 13% (в том числе паспортист, бухгалтер, ИТР, налоги)</t>
  </si>
  <si>
    <t>Комиссия Сибирьтелеком, Сбербанк, Почта России за прием платежей с населения 2,5-3%</t>
  </si>
  <si>
    <t>Исп. директор  ООО "УК Гарантия"  ________________________  Ковалев К.А.</t>
  </si>
  <si>
    <t>Гл. инженер  ООО "УК Гарантия"  ________________________  Мовчан В.Н.</t>
  </si>
  <si>
    <t>Нач. ПТО  ООО "УК Гарантия"  ________________________  Башкирова Н.А.</t>
  </si>
  <si>
    <t>ул.Суворова 4.Осмотр общедомовых инженерных устройств, находящихся внутри жилых помещений</t>
  </si>
  <si>
    <t xml:space="preserve">258 (Октябрь 2015) </t>
  </si>
  <si>
    <t xml:space="preserve">259 (Ноябрь 2015) </t>
  </si>
  <si>
    <t xml:space="preserve">260 (Декабрь 2015) </t>
  </si>
  <si>
    <t>ул.Суворова 4. Закрытие подвальных окон</t>
  </si>
  <si>
    <t xml:space="preserve">300 (Декабрь 2015) </t>
  </si>
  <si>
    <t>0,3 (м2)</t>
  </si>
  <si>
    <t>ул.Суворова 4. Ремонт балконного ограждения</t>
  </si>
  <si>
    <t>1 (шт.)</t>
  </si>
  <si>
    <t>ул.Суворова 4. Ремонт кровли</t>
  </si>
  <si>
    <t xml:space="preserve">298 (Октябрь 2015) </t>
  </si>
  <si>
    <t>177 (м.2)</t>
  </si>
  <si>
    <t xml:space="preserve">273 (Октябрь 2015) </t>
  </si>
  <si>
    <t xml:space="preserve">274 (Ноябрь 2015) </t>
  </si>
  <si>
    <t xml:space="preserve">275 (Декабрь 2015) </t>
  </si>
  <si>
    <t xml:space="preserve">270 (Октябрь 2015) </t>
  </si>
  <si>
    <t xml:space="preserve">271 (Ноябрь 2015) </t>
  </si>
  <si>
    <t xml:space="preserve">272 (Декабрь 2015) </t>
  </si>
  <si>
    <t>ул.Суворова 4. Косьба газонов</t>
  </si>
  <si>
    <t>500 (м2)</t>
  </si>
  <si>
    <t xml:space="preserve">264 (Октябрь 2015) </t>
  </si>
  <si>
    <t xml:space="preserve">265 (Ноябрь 2015) </t>
  </si>
  <si>
    <t xml:space="preserve">266 (Декабрь 2015) </t>
  </si>
  <si>
    <t xml:space="preserve">261 (Октябрь 2015) </t>
  </si>
  <si>
    <t xml:space="preserve">262 (Ноябрь 2015) </t>
  </si>
  <si>
    <t xml:space="preserve">263 (Декабрь 2015) </t>
  </si>
  <si>
    <t xml:space="preserve">276 (Октябрь 2015) </t>
  </si>
  <si>
    <t xml:space="preserve">277 (Ноябрь 2015) </t>
  </si>
  <si>
    <t xml:space="preserve">278 (Декабрь 2015) </t>
  </si>
  <si>
    <t xml:space="preserve">262 (Ноябрь2015) </t>
  </si>
  <si>
    <t>ул.Суворова 4. Сброс снежных навесов</t>
  </si>
  <si>
    <t>30 (м.п.)</t>
  </si>
  <si>
    <t xml:space="preserve">267 (Октябрь 2015) </t>
  </si>
  <si>
    <t xml:space="preserve">268 (Ноябрь 2015) </t>
  </si>
  <si>
    <t xml:space="preserve">269 (Декабрь 2015) </t>
  </si>
  <si>
    <t>Прочее</t>
  </si>
  <si>
    <t>ул.Суворова 4. Водоснабжение для нужд опрессовки (ООО "Томскводоканал")</t>
  </si>
  <si>
    <t xml:space="preserve">314 (Декабрь 2015) </t>
  </si>
  <si>
    <t>ул.Суворова 4. Горячая вода на тех.нужды (АО "ТомскРТС")</t>
  </si>
  <si>
    <t xml:space="preserve">313 (Декабрь 2015) </t>
  </si>
  <si>
    <t>Остаток средств на 31.12.2015</t>
  </si>
  <si>
    <t xml:space="preserve">Период:  Январь 2015  -  Декабрь 2015 </t>
  </si>
  <si>
    <t>Количество зарегистрированных:    56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</si>
</sst>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8"/>
  <sheetViews>
    <sheetView tabSelected="1" topLeftCell="A166" zoomScaleNormal="100" workbookViewId="0">
      <selection activeCell="A91" sqref="A91:XFD91"/>
    </sheetView>
  </sheetViews>
  <sheetFormatPr defaultRowHeight="15"/>
  <cols>
    <col min="1" max="1" width="25.7109375" style="9" customWidth="1"/>
    <col min="2" max="8" width="13.7109375" style="5" customWidth="1"/>
    <col min="9" max="16384" width="9.140625" style="6"/>
  </cols>
  <sheetData>
    <row r="1" spans="1:6">
      <c r="A1" s="16" t="s">
        <v>0</v>
      </c>
      <c r="B1" s="17"/>
      <c r="C1" s="17"/>
      <c r="D1" s="17"/>
      <c r="E1" s="17"/>
      <c r="F1" s="17"/>
    </row>
    <row r="2" spans="1:6">
      <c r="A2" s="17" t="s">
        <v>1</v>
      </c>
      <c r="B2" s="17"/>
      <c r="C2" s="17"/>
      <c r="D2" s="17"/>
      <c r="E2" s="17"/>
      <c r="F2" s="17"/>
    </row>
    <row r="3" spans="1:6">
      <c r="A3" s="15" t="s">
        <v>2</v>
      </c>
      <c r="B3" s="15"/>
      <c r="C3" s="15" t="s">
        <v>3</v>
      </c>
      <c r="D3" s="15"/>
      <c r="E3" s="15"/>
      <c r="F3" s="15"/>
    </row>
    <row r="4" spans="1:6">
      <c r="A4" s="15" t="s">
        <v>4</v>
      </c>
      <c r="B4" s="15"/>
      <c r="C4" s="15" t="s">
        <v>5</v>
      </c>
      <c r="D4" s="15"/>
      <c r="E4" s="15"/>
      <c r="F4" s="15"/>
    </row>
    <row r="5" spans="1:6">
      <c r="A5" s="15" t="s">
        <v>187</v>
      </c>
      <c r="B5" s="15"/>
      <c r="C5" s="15" t="s">
        <v>188</v>
      </c>
      <c r="D5" s="15"/>
      <c r="E5" s="15"/>
      <c r="F5" s="15"/>
    </row>
    <row r="6" spans="1:6">
      <c r="A6" s="7"/>
      <c r="B6" s="8"/>
      <c r="C6" s="15" t="s">
        <v>6</v>
      </c>
      <c r="D6" s="15"/>
      <c r="E6" s="15"/>
      <c r="F6" s="15"/>
    </row>
    <row r="7" spans="1:6">
      <c r="A7" s="7"/>
      <c r="B7" s="8"/>
      <c r="C7" s="15" t="s">
        <v>7</v>
      </c>
      <c r="D7" s="15"/>
      <c r="E7" s="15"/>
      <c r="F7" s="15"/>
    </row>
    <row r="8" spans="1:6" ht="45">
      <c r="A8" s="3"/>
      <c r="B8" s="4" t="s">
        <v>8</v>
      </c>
      <c r="C8" s="4" t="s">
        <v>9</v>
      </c>
      <c r="D8" s="4" t="s">
        <v>10</v>
      </c>
      <c r="E8" s="4" t="s">
        <v>11</v>
      </c>
      <c r="F8" s="4" t="s">
        <v>12</v>
      </c>
    </row>
    <row r="9" spans="1:6">
      <c r="A9" s="3" t="s">
        <v>13</v>
      </c>
      <c r="B9" s="4"/>
      <c r="C9" s="4">
        <v>-15316.74</v>
      </c>
      <c r="D9" s="4">
        <v>-357.29</v>
      </c>
      <c r="E9" s="4"/>
      <c r="F9" s="4">
        <v>-15674.03</v>
      </c>
    </row>
    <row r="10" spans="1:6">
      <c r="A10" s="1" t="s">
        <v>14</v>
      </c>
      <c r="B10" s="2">
        <f>138125.47+45450.51</f>
        <v>183575.98</v>
      </c>
      <c r="C10" s="2">
        <f>67950+22650</f>
        <v>90600</v>
      </c>
      <c r="D10" s="2">
        <f>6624+2208</f>
        <v>8832</v>
      </c>
      <c r="E10" s="2"/>
      <c r="F10" s="2">
        <f>212699.47+70308.51</f>
        <v>283007.98</v>
      </c>
    </row>
    <row r="11" spans="1:6" ht="22.5">
      <c r="A11" s="1" t="s">
        <v>15</v>
      </c>
      <c r="B11" s="2">
        <f>134150.44+45450.51</f>
        <v>179600.95</v>
      </c>
      <c r="C11" s="2">
        <f>65950+22650</f>
        <v>88600</v>
      </c>
      <c r="D11" s="2">
        <f>6624+2208</f>
        <v>8832</v>
      </c>
      <c r="E11" s="2"/>
      <c r="F11" s="2">
        <f>206724.44+70308.51</f>
        <v>277032.95</v>
      </c>
    </row>
    <row r="12" spans="1:6">
      <c r="A12" s="1" t="s">
        <v>16</v>
      </c>
      <c r="B12" s="2">
        <f>126479.35+53024.92</f>
        <v>179504.27000000002</v>
      </c>
      <c r="C12" s="2">
        <f>64146.82+25389.2</f>
        <v>89536.02</v>
      </c>
      <c r="D12" s="2">
        <f>6390.05+2305.88</f>
        <v>8695.93</v>
      </c>
      <c r="E12" s="2"/>
      <c r="F12" s="2">
        <f>197016.22+80720</f>
        <v>277736.21999999997</v>
      </c>
    </row>
    <row r="13" spans="1:6">
      <c r="A13" s="1" t="s">
        <v>17</v>
      </c>
      <c r="B13" s="2">
        <f>16442.32+6893.24</f>
        <v>23335.559999999998</v>
      </c>
      <c r="C13" s="2">
        <f>8339.09+3300.6</f>
        <v>11639.69</v>
      </c>
      <c r="D13" s="2"/>
      <c r="E13" s="2"/>
      <c r="F13" s="2">
        <f>24781.4+10193.84</f>
        <v>34975.240000000005</v>
      </c>
    </row>
    <row r="14" spans="1:6" ht="22.5">
      <c r="A14" s="1" t="s">
        <v>18</v>
      </c>
      <c r="B14" s="2">
        <f>2413.77+1177.94</f>
        <v>3591.71</v>
      </c>
      <c r="C14" s="2"/>
      <c r="D14" s="2">
        <v>135</v>
      </c>
      <c r="E14" s="2"/>
      <c r="F14" s="2">
        <f>2548.77+1177.94</f>
        <v>3726.71</v>
      </c>
    </row>
    <row r="15" spans="1:6">
      <c r="A15" s="1" t="s">
        <v>19</v>
      </c>
      <c r="B15" s="2">
        <f>122191.86+36339.92</f>
        <v>158531.78</v>
      </c>
      <c r="C15" s="2">
        <f>10647+109025</f>
        <v>119672</v>
      </c>
      <c r="D15" s="2">
        <f>6624+2208</f>
        <v>8832</v>
      </c>
      <c r="E15" s="2"/>
      <c r="F15" s="2">
        <f>139462.86+147572.92</f>
        <v>287035.78000000003</v>
      </c>
    </row>
    <row r="16" spans="1:6">
      <c r="A16" s="3" t="s">
        <v>20</v>
      </c>
      <c r="B16" s="4">
        <f>141047.95+44411.1</f>
        <v>185459.05000000002</v>
      </c>
      <c r="C16" s="4">
        <f>18986.09+112325.6</f>
        <v>131311.69</v>
      </c>
      <c r="D16" s="4">
        <f>6759+2208</f>
        <v>8967</v>
      </c>
      <c r="E16" s="4"/>
      <c r="F16" s="4">
        <f>166793.03+158944.7</f>
        <v>325737.73</v>
      </c>
    </row>
    <row r="17" spans="1:6">
      <c r="A17" s="3" t="s">
        <v>186</v>
      </c>
      <c r="B17" s="4">
        <f>B12-B16</f>
        <v>-5954.7799999999988</v>
      </c>
      <c r="C17" s="4">
        <f>C9+C12-C16</f>
        <v>-57092.41</v>
      </c>
      <c r="D17" s="4">
        <f>D9+D12-D16</f>
        <v>-628.36000000000058</v>
      </c>
      <c r="E17" s="4"/>
      <c r="F17" s="4">
        <f>F9+F12-F16</f>
        <v>-63675.540000000008</v>
      </c>
    </row>
    <row r="18" spans="1:6" ht="12" customHeight="1">
      <c r="A18" s="13" t="s">
        <v>21</v>
      </c>
      <c r="B18" s="13"/>
      <c r="C18" s="13"/>
      <c r="D18" s="13"/>
      <c r="E18" s="13"/>
      <c r="F18" s="13"/>
    </row>
    <row r="19" spans="1:6" ht="22.5">
      <c r="A19" s="4" t="s">
        <v>22</v>
      </c>
      <c r="B19" s="13" t="s">
        <v>23</v>
      </c>
      <c r="C19" s="13"/>
      <c r="D19" s="4" t="s">
        <v>24</v>
      </c>
      <c r="E19" s="4" t="s">
        <v>25</v>
      </c>
      <c r="F19" s="4" t="s">
        <v>26</v>
      </c>
    </row>
    <row r="20" spans="1:6" ht="11.25" customHeight="1">
      <c r="A20" s="13" t="s">
        <v>8</v>
      </c>
      <c r="B20" s="13"/>
      <c r="C20" s="13"/>
      <c r="D20" s="13"/>
      <c r="E20" s="13"/>
      <c r="F20" s="13"/>
    </row>
    <row r="21" spans="1:6" ht="12.75" customHeight="1">
      <c r="A21" s="3" t="s">
        <v>27</v>
      </c>
      <c r="B21" s="12" t="s">
        <v>28</v>
      </c>
      <c r="C21" s="12"/>
      <c r="D21" s="12"/>
      <c r="E21" s="12"/>
      <c r="F21" s="4">
        <f>SUM(F22:F33)</f>
        <v>16500</v>
      </c>
    </row>
    <row r="22" spans="1:6" ht="21.95" customHeight="1">
      <c r="A22" s="1"/>
      <c r="B22" s="11" t="s">
        <v>29</v>
      </c>
      <c r="C22" s="11"/>
      <c r="D22" s="2" t="s">
        <v>30</v>
      </c>
      <c r="E22" s="2" t="s">
        <v>31</v>
      </c>
      <c r="F22" s="2">
        <v>1375</v>
      </c>
    </row>
    <row r="23" spans="1:6" ht="21.95" customHeight="1">
      <c r="A23" s="1"/>
      <c r="B23" s="11" t="s">
        <v>29</v>
      </c>
      <c r="C23" s="11"/>
      <c r="D23" s="2" t="s">
        <v>32</v>
      </c>
      <c r="E23" s="2" t="s">
        <v>31</v>
      </c>
      <c r="F23" s="2">
        <v>1375</v>
      </c>
    </row>
    <row r="24" spans="1:6" ht="21.95" customHeight="1">
      <c r="A24" s="1"/>
      <c r="B24" s="11" t="s">
        <v>29</v>
      </c>
      <c r="C24" s="11"/>
      <c r="D24" s="2" t="s">
        <v>33</v>
      </c>
      <c r="E24" s="2" t="s">
        <v>31</v>
      </c>
      <c r="F24" s="2">
        <v>1375</v>
      </c>
    </row>
    <row r="25" spans="1:6" ht="21.95" customHeight="1">
      <c r="A25" s="1"/>
      <c r="B25" s="11" t="s">
        <v>29</v>
      </c>
      <c r="C25" s="11"/>
      <c r="D25" s="2" t="s">
        <v>34</v>
      </c>
      <c r="E25" s="2" t="s">
        <v>31</v>
      </c>
      <c r="F25" s="2">
        <v>1375</v>
      </c>
    </row>
    <row r="26" spans="1:6" ht="21.95" customHeight="1">
      <c r="A26" s="1"/>
      <c r="B26" s="11" t="s">
        <v>29</v>
      </c>
      <c r="C26" s="11"/>
      <c r="D26" s="2" t="s">
        <v>35</v>
      </c>
      <c r="E26" s="2" t="s">
        <v>31</v>
      </c>
      <c r="F26" s="2">
        <v>1375</v>
      </c>
    </row>
    <row r="27" spans="1:6" ht="21.95" customHeight="1">
      <c r="A27" s="1"/>
      <c r="B27" s="11" t="s">
        <v>29</v>
      </c>
      <c r="C27" s="11"/>
      <c r="D27" s="2" t="s">
        <v>36</v>
      </c>
      <c r="E27" s="2" t="s">
        <v>31</v>
      </c>
      <c r="F27" s="2">
        <v>1375</v>
      </c>
    </row>
    <row r="28" spans="1:6" ht="21.95" customHeight="1">
      <c r="A28" s="1"/>
      <c r="B28" s="11" t="s">
        <v>29</v>
      </c>
      <c r="C28" s="11"/>
      <c r="D28" s="2" t="s">
        <v>37</v>
      </c>
      <c r="E28" s="2" t="s">
        <v>31</v>
      </c>
      <c r="F28" s="2">
        <v>1375</v>
      </c>
    </row>
    <row r="29" spans="1:6" ht="21.95" customHeight="1">
      <c r="A29" s="1"/>
      <c r="B29" s="11" t="s">
        <v>29</v>
      </c>
      <c r="C29" s="11"/>
      <c r="D29" s="2" t="s">
        <v>38</v>
      </c>
      <c r="E29" s="2" t="s">
        <v>31</v>
      </c>
      <c r="F29" s="2">
        <v>1375</v>
      </c>
    </row>
    <row r="30" spans="1:6" ht="21.95" customHeight="1">
      <c r="A30" s="1"/>
      <c r="B30" s="11" t="s">
        <v>29</v>
      </c>
      <c r="C30" s="11"/>
      <c r="D30" s="2" t="s">
        <v>39</v>
      </c>
      <c r="E30" s="2" t="s">
        <v>31</v>
      </c>
      <c r="F30" s="2">
        <v>1375</v>
      </c>
    </row>
    <row r="31" spans="1:6" ht="21.95" customHeight="1">
      <c r="A31" s="1"/>
      <c r="B31" s="11" t="s">
        <v>29</v>
      </c>
      <c r="C31" s="11"/>
      <c r="D31" s="2" t="s">
        <v>158</v>
      </c>
      <c r="E31" s="2" t="s">
        <v>31</v>
      </c>
      <c r="F31" s="2">
        <v>1375</v>
      </c>
    </row>
    <row r="32" spans="1:6" ht="21.95" customHeight="1">
      <c r="A32" s="1"/>
      <c r="B32" s="11" t="s">
        <v>29</v>
      </c>
      <c r="C32" s="11"/>
      <c r="D32" s="2" t="s">
        <v>159</v>
      </c>
      <c r="E32" s="2" t="s">
        <v>31</v>
      </c>
      <c r="F32" s="2">
        <v>1375</v>
      </c>
    </row>
    <row r="33" spans="1:6" ht="21.95" customHeight="1">
      <c r="A33" s="1"/>
      <c r="B33" s="11" t="s">
        <v>29</v>
      </c>
      <c r="C33" s="11"/>
      <c r="D33" s="2" t="s">
        <v>160</v>
      </c>
      <c r="E33" s="2" t="s">
        <v>31</v>
      </c>
      <c r="F33" s="2">
        <v>1375</v>
      </c>
    </row>
    <row r="34" spans="1:6" ht="12" customHeight="1">
      <c r="A34" s="3" t="s">
        <v>40</v>
      </c>
      <c r="B34" s="12" t="s">
        <v>28</v>
      </c>
      <c r="C34" s="12"/>
      <c r="D34" s="12"/>
      <c r="E34" s="12"/>
      <c r="F34" s="4">
        <f>SUM(F35:F59)</f>
        <v>31500</v>
      </c>
    </row>
    <row r="35" spans="1:6" ht="11.1" customHeight="1">
      <c r="A35" s="1"/>
      <c r="B35" s="11" t="s">
        <v>41</v>
      </c>
      <c r="C35" s="11"/>
      <c r="D35" s="2" t="s">
        <v>42</v>
      </c>
      <c r="E35" s="2" t="s">
        <v>43</v>
      </c>
      <c r="F35" s="2">
        <v>1000</v>
      </c>
    </row>
    <row r="36" spans="1:6" ht="21.95" customHeight="1">
      <c r="A36" s="1"/>
      <c r="B36" s="11" t="s">
        <v>44</v>
      </c>
      <c r="C36" s="11"/>
      <c r="D36" s="2" t="s">
        <v>42</v>
      </c>
      <c r="E36" s="2" t="s">
        <v>45</v>
      </c>
      <c r="F36" s="2">
        <v>1500</v>
      </c>
    </row>
    <row r="37" spans="1:6" ht="11.1" customHeight="1">
      <c r="A37" s="1"/>
      <c r="B37" s="11" t="s">
        <v>41</v>
      </c>
      <c r="C37" s="11"/>
      <c r="D37" s="2" t="s">
        <v>46</v>
      </c>
      <c r="E37" s="2" t="s">
        <v>43</v>
      </c>
      <c r="F37" s="2">
        <v>1000</v>
      </c>
    </row>
    <row r="38" spans="1:6" ht="21.95" customHeight="1">
      <c r="A38" s="1"/>
      <c r="B38" s="11" t="s">
        <v>44</v>
      </c>
      <c r="C38" s="11"/>
      <c r="D38" s="2" t="s">
        <v>46</v>
      </c>
      <c r="E38" s="2" t="s">
        <v>45</v>
      </c>
      <c r="F38" s="2">
        <v>1500</v>
      </c>
    </row>
    <row r="39" spans="1:6" ht="11.1" customHeight="1">
      <c r="A39" s="1"/>
      <c r="B39" s="11" t="s">
        <v>41</v>
      </c>
      <c r="C39" s="11"/>
      <c r="D39" s="2" t="s">
        <v>47</v>
      </c>
      <c r="E39" s="2" t="s">
        <v>43</v>
      </c>
      <c r="F39" s="2">
        <v>1000</v>
      </c>
    </row>
    <row r="40" spans="1:6" ht="21.95" customHeight="1">
      <c r="A40" s="1"/>
      <c r="B40" s="11" t="s">
        <v>44</v>
      </c>
      <c r="C40" s="11"/>
      <c r="D40" s="2" t="s">
        <v>47</v>
      </c>
      <c r="E40" s="2" t="s">
        <v>45</v>
      </c>
      <c r="F40" s="2">
        <v>1500</v>
      </c>
    </row>
    <row r="41" spans="1:6" ht="11.1" customHeight="1">
      <c r="A41" s="1"/>
      <c r="B41" s="11" t="s">
        <v>41</v>
      </c>
      <c r="C41" s="11"/>
      <c r="D41" s="2" t="s">
        <v>48</v>
      </c>
      <c r="E41" s="2" t="s">
        <v>43</v>
      </c>
      <c r="F41" s="2">
        <v>1000</v>
      </c>
    </row>
    <row r="42" spans="1:6" ht="21.95" customHeight="1">
      <c r="A42" s="1"/>
      <c r="B42" s="11" t="s">
        <v>44</v>
      </c>
      <c r="C42" s="11"/>
      <c r="D42" s="2" t="s">
        <v>48</v>
      </c>
      <c r="E42" s="2" t="s">
        <v>45</v>
      </c>
      <c r="F42" s="2">
        <v>1500</v>
      </c>
    </row>
    <row r="43" spans="1:6" ht="11.1" customHeight="1">
      <c r="A43" s="1"/>
      <c r="B43" s="11" t="s">
        <v>41</v>
      </c>
      <c r="C43" s="11"/>
      <c r="D43" s="2" t="s">
        <v>49</v>
      </c>
      <c r="E43" s="2" t="s">
        <v>43</v>
      </c>
      <c r="F43" s="2">
        <v>1000</v>
      </c>
    </row>
    <row r="44" spans="1:6" ht="21.95" customHeight="1">
      <c r="A44" s="1"/>
      <c r="B44" s="11" t="s">
        <v>44</v>
      </c>
      <c r="C44" s="11"/>
      <c r="D44" s="2" t="s">
        <v>49</v>
      </c>
      <c r="E44" s="2" t="s">
        <v>45</v>
      </c>
      <c r="F44" s="2">
        <v>1500</v>
      </c>
    </row>
    <row r="45" spans="1:6" ht="11.1" customHeight="1">
      <c r="A45" s="1"/>
      <c r="B45" s="11" t="s">
        <v>41</v>
      </c>
      <c r="C45" s="11"/>
      <c r="D45" s="2" t="s">
        <v>50</v>
      </c>
      <c r="E45" s="2" t="s">
        <v>43</v>
      </c>
      <c r="F45" s="2">
        <v>1000</v>
      </c>
    </row>
    <row r="46" spans="1:6" ht="21.95" customHeight="1">
      <c r="A46" s="1"/>
      <c r="B46" s="11" t="s">
        <v>44</v>
      </c>
      <c r="C46" s="11"/>
      <c r="D46" s="2" t="s">
        <v>50</v>
      </c>
      <c r="E46" s="2" t="s">
        <v>45</v>
      </c>
      <c r="F46" s="2">
        <v>1500</v>
      </c>
    </row>
    <row r="47" spans="1:6" ht="11.1" customHeight="1">
      <c r="A47" s="1"/>
      <c r="B47" s="11" t="s">
        <v>41</v>
      </c>
      <c r="C47" s="11"/>
      <c r="D47" s="2" t="s">
        <v>51</v>
      </c>
      <c r="E47" s="2" t="s">
        <v>43</v>
      </c>
      <c r="F47" s="2">
        <v>1000</v>
      </c>
    </row>
    <row r="48" spans="1:6" ht="21.95" customHeight="1">
      <c r="A48" s="1"/>
      <c r="B48" s="11" t="s">
        <v>44</v>
      </c>
      <c r="C48" s="11"/>
      <c r="D48" s="2" t="s">
        <v>51</v>
      </c>
      <c r="E48" s="2" t="s">
        <v>45</v>
      </c>
      <c r="F48" s="2">
        <v>1500</v>
      </c>
    </row>
    <row r="49" spans="1:6" ht="11.1" customHeight="1">
      <c r="A49" s="1"/>
      <c r="B49" s="11" t="s">
        <v>41</v>
      </c>
      <c r="C49" s="11"/>
      <c r="D49" s="2" t="s">
        <v>52</v>
      </c>
      <c r="E49" s="2" t="s">
        <v>43</v>
      </c>
      <c r="F49" s="2">
        <v>1000</v>
      </c>
    </row>
    <row r="50" spans="1:6" ht="21.95" customHeight="1">
      <c r="A50" s="1"/>
      <c r="B50" s="11" t="s">
        <v>44</v>
      </c>
      <c r="C50" s="11"/>
      <c r="D50" s="2" t="s">
        <v>52</v>
      </c>
      <c r="E50" s="2" t="s">
        <v>45</v>
      </c>
      <c r="F50" s="2">
        <v>1500</v>
      </c>
    </row>
    <row r="51" spans="1:6" ht="11.1" customHeight="1">
      <c r="A51" s="1"/>
      <c r="B51" s="11" t="s">
        <v>41</v>
      </c>
      <c r="C51" s="11"/>
      <c r="D51" s="2" t="s">
        <v>53</v>
      </c>
      <c r="E51" s="2" t="s">
        <v>43</v>
      </c>
      <c r="F51" s="2">
        <v>1000</v>
      </c>
    </row>
    <row r="52" spans="1:6" ht="21.95" customHeight="1">
      <c r="A52" s="1"/>
      <c r="B52" s="11" t="s">
        <v>44</v>
      </c>
      <c r="C52" s="11"/>
      <c r="D52" s="2" t="s">
        <v>53</v>
      </c>
      <c r="E52" s="2" t="s">
        <v>45</v>
      </c>
      <c r="F52" s="2">
        <v>1500</v>
      </c>
    </row>
    <row r="53" spans="1:6" ht="10.5" customHeight="1">
      <c r="A53" s="1"/>
      <c r="B53" s="11" t="s">
        <v>164</v>
      </c>
      <c r="C53" s="11"/>
      <c r="D53" s="2" t="s">
        <v>156</v>
      </c>
      <c r="E53" s="2" t="s">
        <v>165</v>
      </c>
      <c r="F53" s="2">
        <v>1500</v>
      </c>
    </row>
    <row r="54" spans="1:6" ht="11.25" customHeight="1">
      <c r="A54" s="1"/>
      <c r="B54" s="11" t="s">
        <v>41</v>
      </c>
      <c r="C54" s="11"/>
      <c r="D54" s="2" t="s">
        <v>161</v>
      </c>
      <c r="E54" s="2" t="s">
        <v>43</v>
      </c>
      <c r="F54" s="2">
        <v>1000</v>
      </c>
    </row>
    <row r="55" spans="1:6" ht="21.95" customHeight="1">
      <c r="A55" s="1"/>
      <c r="B55" s="11" t="s">
        <v>44</v>
      </c>
      <c r="C55" s="11"/>
      <c r="D55" s="2" t="s">
        <v>161</v>
      </c>
      <c r="E55" s="2" t="s">
        <v>45</v>
      </c>
      <c r="F55" s="2">
        <v>1500</v>
      </c>
    </row>
    <row r="56" spans="1:6" ht="12" customHeight="1">
      <c r="A56" s="1"/>
      <c r="B56" s="11" t="s">
        <v>41</v>
      </c>
      <c r="C56" s="11"/>
      <c r="D56" s="2" t="s">
        <v>162</v>
      </c>
      <c r="E56" s="2" t="s">
        <v>43</v>
      </c>
      <c r="F56" s="2">
        <v>1000</v>
      </c>
    </row>
    <row r="57" spans="1:6" ht="21.95" customHeight="1">
      <c r="A57" s="1"/>
      <c r="B57" s="11" t="s">
        <v>44</v>
      </c>
      <c r="C57" s="11"/>
      <c r="D57" s="2" t="s">
        <v>162</v>
      </c>
      <c r="E57" s="2" t="s">
        <v>45</v>
      </c>
      <c r="F57" s="2">
        <v>1500</v>
      </c>
    </row>
    <row r="58" spans="1:6" ht="11.25" customHeight="1">
      <c r="A58" s="1"/>
      <c r="B58" s="11" t="s">
        <v>41</v>
      </c>
      <c r="C58" s="11"/>
      <c r="D58" s="2" t="s">
        <v>163</v>
      </c>
      <c r="E58" s="2" t="s">
        <v>43</v>
      </c>
      <c r="F58" s="2">
        <v>1000</v>
      </c>
    </row>
    <row r="59" spans="1:6" ht="21.95" customHeight="1">
      <c r="A59" s="1"/>
      <c r="B59" s="11" t="s">
        <v>44</v>
      </c>
      <c r="C59" s="11"/>
      <c r="D59" s="2" t="s">
        <v>163</v>
      </c>
      <c r="E59" s="2" t="s">
        <v>45</v>
      </c>
      <c r="F59" s="2">
        <v>1500</v>
      </c>
    </row>
    <row r="60" spans="1:6" ht="12.75" customHeight="1">
      <c r="A60" s="3" t="s">
        <v>54</v>
      </c>
      <c r="B60" s="12" t="s">
        <v>28</v>
      </c>
      <c r="C60" s="12"/>
      <c r="D60" s="12"/>
      <c r="E60" s="12"/>
      <c r="F60" s="4">
        <f>SUM(F61:F73)</f>
        <v>36325</v>
      </c>
    </row>
    <row r="61" spans="1:6" ht="21.95" customHeight="1">
      <c r="A61" s="1"/>
      <c r="B61" s="11" t="s">
        <v>55</v>
      </c>
      <c r="C61" s="11"/>
      <c r="D61" s="2" t="s">
        <v>56</v>
      </c>
      <c r="E61" s="2" t="s">
        <v>57</v>
      </c>
      <c r="F61" s="2">
        <v>2975</v>
      </c>
    </row>
    <row r="62" spans="1:6" ht="21.95" customHeight="1">
      <c r="A62" s="1"/>
      <c r="B62" s="11" t="s">
        <v>55</v>
      </c>
      <c r="C62" s="11"/>
      <c r="D62" s="2" t="s">
        <v>58</v>
      </c>
      <c r="E62" s="2" t="s">
        <v>57</v>
      </c>
      <c r="F62" s="2">
        <v>2975</v>
      </c>
    </row>
    <row r="63" spans="1:6" ht="21.95" customHeight="1">
      <c r="A63" s="1"/>
      <c r="B63" s="11" t="s">
        <v>55</v>
      </c>
      <c r="C63" s="11"/>
      <c r="D63" s="2" t="s">
        <v>59</v>
      </c>
      <c r="E63" s="2" t="s">
        <v>57</v>
      </c>
      <c r="F63" s="2">
        <v>2975</v>
      </c>
    </row>
    <row r="64" spans="1:6" ht="21.95" customHeight="1">
      <c r="A64" s="1"/>
      <c r="B64" s="11" t="s">
        <v>60</v>
      </c>
      <c r="C64" s="11"/>
      <c r="D64" s="2" t="s">
        <v>61</v>
      </c>
      <c r="E64" s="2" t="s">
        <v>62</v>
      </c>
      <c r="F64" s="2">
        <v>625</v>
      </c>
    </row>
    <row r="65" spans="1:6" ht="21.95" customHeight="1">
      <c r="A65" s="1"/>
      <c r="B65" s="11" t="s">
        <v>55</v>
      </c>
      <c r="C65" s="11"/>
      <c r="D65" s="2" t="s">
        <v>63</v>
      </c>
      <c r="E65" s="2" t="s">
        <v>57</v>
      </c>
      <c r="F65" s="2">
        <v>2975</v>
      </c>
    </row>
    <row r="66" spans="1:6" ht="21.95" customHeight="1">
      <c r="A66" s="1"/>
      <c r="B66" s="11" t="s">
        <v>55</v>
      </c>
      <c r="C66" s="11"/>
      <c r="D66" s="2" t="s">
        <v>64</v>
      </c>
      <c r="E66" s="2" t="s">
        <v>57</v>
      </c>
      <c r="F66" s="2">
        <v>2975</v>
      </c>
    </row>
    <row r="67" spans="1:6" ht="21.95" customHeight="1">
      <c r="A67" s="1"/>
      <c r="B67" s="11" t="s">
        <v>55</v>
      </c>
      <c r="C67" s="11"/>
      <c r="D67" s="2" t="s">
        <v>65</v>
      </c>
      <c r="E67" s="2" t="s">
        <v>57</v>
      </c>
      <c r="F67" s="2">
        <v>2975</v>
      </c>
    </row>
    <row r="68" spans="1:6" ht="21.95" customHeight="1">
      <c r="A68" s="1"/>
      <c r="B68" s="11" t="s">
        <v>55</v>
      </c>
      <c r="C68" s="11"/>
      <c r="D68" s="2" t="s">
        <v>66</v>
      </c>
      <c r="E68" s="2" t="s">
        <v>57</v>
      </c>
      <c r="F68" s="2">
        <v>2975</v>
      </c>
    </row>
    <row r="69" spans="1:6" ht="21.95" customHeight="1">
      <c r="A69" s="1"/>
      <c r="B69" s="11" t="s">
        <v>55</v>
      </c>
      <c r="C69" s="11"/>
      <c r="D69" s="2" t="s">
        <v>67</v>
      </c>
      <c r="E69" s="2" t="s">
        <v>57</v>
      </c>
      <c r="F69" s="2">
        <v>2975</v>
      </c>
    </row>
    <row r="70" spans="1:6" ht="21.95" customHeight="1">
      <c r="A70" s="1"/>
      <c r="B70" s="11" t="s">
        <v>55</v>
      </c>
      <c r="C70" s="11"/>
      <c r="D70" s="2" t="s">
        <v>68</v>
      </c>
      <c r="E70" s="2" t="s">
        <v>57</v>
      </c>
      <c r="F70" s="2">
        <v>2975</v>
      </c>
    </row>
    <row r="71" spans="1:6" ht="21.95" customHeight="1">
      <c r="A71" s="1"/>
      <c r="B71" s="11" t="s">
        <v>55</v>
      </c>
      <c r="C71" s="11"/>
      <c r="D71" s="2" t="s">
        <v>166</v>
      </c>
      <c r="E71" s="2" t="s">
        <v>57</v>
      </c>
      <c r="F71" s="2">
        <v>2975</v>
      </c>
    </row>
    <row r="72" spans="1:6" ht="21.95" customHeight="1">
      <c r="A72" s="1"/>
      <c r="B72" s="11" t="s">
        <v>55</v>
      </c>
      <c r="C72" s="11"/>
      <c r="D72" s="2" t="s">
        <v>167</v>
      </c>
      <c r="E72" s="2" t="s">
        <v>57</v>
      </c>
      <c r="F72" s="2">
        <v>2975</v>
      </c>
    </row>
    <row r="73" spans="1:6" ht="21.95" customHeight="1">
      <c r="A73" s="1"/>
      <c r="B73" s="11" t="s">
        <v>55</v>
      </c>
      <c r="C73" s="11"/>
      <c r="D73" s="2" t="s">
        <v>168</v>
      </c>
      <c r="E73" s="2" t="s">
        <v>57</v>
      </c>
      <c r="F73" s="2">
        <v>2975</v>
      </c>
    </row>
    <row r="74" spans="1:6" ht="12.75" customHeight="1">
      <c r="A74" s="3" t="s">
        <v>69</v>
      </c>
      <c r="B74" s="12" t="s">
        <v>28</v>
      </c>
      <c r="C74" s="12"/>
      <c r="D74" s="12"/>
      <c r="E74" s="12"/>
      <c r="F74" s="4">
        <f>F75+F76+F77</f>
        <v>7492</v>
      </c>
    </row>
    <row r="75" spans="1:6" ht="11.1" customHeight="1">
      <c r="A75" s="1"/>
      <c r="B75" s="11" t="s">
        <v>70</v>
      </c>
      <c r="C75" s="11"/>
      <c r="D75" s="2" t="s">
        <v>71</v>
      </c>
      <c r="E75" s="2" t="s">
        <v>72</v>
      </c>
      <c r="F75" s="2">
        <v>446</v>
      </c>
    </row>
    <row r="76" spans="1:6" ht="11.1" customHeight="1">
      <c r="A76" s="1"/>
      <c r="B76" s="11" t="s">
        <v>73</v>
      </c>
      <c r="C76" s="11"/>
      <c r="D76" s="2" t="s">
        <v>74</v>
      </c>
      <c r="E76" s="2" t="s">
        <v>75</v>
      </c>
      <c r="F76" s="2">
        <v>6600</v>
      </c>
    </row>
    <row r="77" spans="1:6" ht="11.1" customHeight="1">
      <c r="A77" s="1"/>
      <c r="B77" s="11" t="s">
        <v>73</v>
      </c>
      <c r="C77" s="11"/>
      <c r="D77" s="2" t="s">
        <v>156</v>
      </c>
      <c r="E77" s="2" t="s">
        <v>72</v>
      </c>
      <c r="F77" s="2">
        <v>446</v>
      </c>
    </row>
    <row r="78" spans="1:6" ht="9.75" customHeight="1">
      <c r="A78" s="3" t="s">
        <v>76</v>
      </c>
      <c r="B78" s="12" t="s">
        <v>28</v>
      </c>
      <c r="C78" s="12"/>
      <c r="D78" s="12"/>
      <c r="E78" s="12"/>
      <c r="F78" s="4">
        <f>SUM(F79:F96)</f>
        <v>17400</v>
      </c>
    </row>
    <row r="79" spans="1:6" ht="21.95" customHeight="1">
      <c r="A79" s="1"/>
      <c r="B79" s="11" t="s">
        <v>77</v>
      </c>
      <c r="C79" s="11"/>
      <c r="D79" s="2" t="s">
        <v>78</v>
      </c>
      <c r="E79" s="2" t="s">
        <v>79</v>
      </c>
      <c r="F79" s="2">
        <v>1412.5</v>
      </c>
    </row>
    <row r="80" spans="1:6" ht="21.95" customHeight="1">
      <c r="A80" s="1"/>
      <c r="B80" s="11" t="s">
        <v>77</v>
      </c>
      <c r="C80" s="11"/>
      <c r="D80" s="2" t="s">
        <v>80</v>
      </c>
      <c r="E80" s="2" t="s">
        <v>79</v>
      </c>
      <c r="F80" s="2">
        <v>1412.5</v>
      </c>
    </row>
    <row r="81" spans="1:6" ht="21.95" customHeight="1">
      <c r="A81" s="1"/>
      <c r="B81" s="11" t="s">
        <v>77</v>
      </c>
      <c r="C81" s="11"/>
      <c r="D81" s="2" t="s">
        <v>81</v>
      </c>
      <c r="E81" s="2" t="s">
        <v>79</v>
      </c>
      <c r="F81" s="2">
        <v>1412.5</v>
      </c>
    </row>
    <row r="82" spans="1:6" ht="21.95" customHeight="1">
      <c r="A82" s="1"/>
      <c r="B82" s="11" t="s">
        <v>77</v>
      </c>
      <c r="C82" s="11"/>
      <c r="D82" s="2" t="s">
        <v>82</v>
      </c>
      <c r="E82" s="2" t="s">
        <v>79</v>
      </c>
      <c r="F82" s="2">
        <v>1412.5</v>
      </c>
    </row>
    <row r="83" spans="1:6" ht="21.95" customHeight="1">
      <c r="A83" s="1"/>
      <c r="B83" s="11" t="s">
        <v>77</v>
      </c>
      <c r="C83" s="11"/>
      <c r="D83" s="2" t="s">
        <v>83</v>
      </c>
      <c r="E83" s="2" t="s">
        <v>79</v>
      </c>
      <c r="F83" s="2">
        <v>1412.5</v>
      </c>
    </row>
    <row r="84" spans="1:6" ht="21.95" customHeight="1">
      <c r="A84" s="1"/>
      <c r="B84" s="11" t="s">
        <v>77</v>
      </c>
      <c r="C84" s="11"/>
      <c r="D84" s="2" t="s">
        <v>84</v>
      </c>
      <c r="E84" s="2" t="s">
        <v>79</v>
      </c>
      <c r="F84" s="2">
        <v>1412.5</v>
      </c>
    </row>
    <row r="85" spans="1:6" ht="21.95" customHeight="1">
      <c r="A85" s="1"/>
      <c r="B85" s="11" t="s">
        <v>77</v>
      </c>
      <c r="C85" s="11"/>
      <c r="D85" s="2" t="s">
        <v>85</v>
      </c>
      <c r="E85" s="2" t="s">
        <v>79</v>
      </c>
      <c r="F85" s="2">
        <v>1412.5</v>
      </c>
    </row>
    <row r="86" spans="1:6" ht="33.75" customHeight="1">
      <c r="A86" s="1"/>
      <c r="B86" s="11" t="s">
        <v>146</v>
      </c>
      <c r="C86" s="11"/>
      <c r="D86" s="2" t="s">
        <v>86</v>
      </c>
      <c r="E86" s="2" t="s">
        <v>87</v>
      </c>
      <c r="F86" s="2">
        <v>75</v>
      </c>
    </row>
    <row r="87" spans="1:6" ht="21.95" customHeight="1">
      <c r="A87" s="1"/>
      <c r="B87" s="11" t="s">
        <v>77</v>
      </c>
      <c r="C87" s="11"/>
      <c r="D87" s="2" t="s">
        <v>88</v>
      </c>
      <c r="E87" s="2" t="s">
        <v>79</v>
      </c>
      <c r="F87" s="2">
        <v>1412.5</v>
      </c>
    </row>
    <row r="88" spans="1:6" ht="33.75" customHeight="1">
      <c r="A88" s="1"/>
      <c r="B88" s="11" t="s">
        <v>146</v>
      </c>
      <c r="C88" s="11"/>
      <c r="D88" s="2" t="s">
        <v>89</v>
      </c>
      <c r="E88" s="2" t="s">
        <v>87</v>
      </c>
      <c r="F88" s="2">
        <v>75</v>
      </c>
    </row>
    <row r="89" spans="1:6" ht="21.95" customHeight="1">
      <c r="A89" s="1"/>
      <c r="B89" s="11" t="s">
        <v>77</v>
      </c>
      <c r="C89" s="11"/>
      <c r="D89" s="2" t="s">
        <v>90</v>
      </c>
      <c r="E89" s="2" t="s">
        <v>79</v>
      </c>
      <c r="F89" s="2">
        <v>1412.5</v>
      </c>
    </row>
    <row r="90" spans="1:6" ht="36" customHeight="1">
      <c r="A90" s="1"/>
      <c r="B90" s="11" t="s">
        <v>146</v>
      </c>
      <c r="C90" s="11"/>
      <c r="D90" s="2" t="s">
        <v>91</v>
      </c>
      <c r="E90" s="2" t="s">
        <v>87</v>
      </c>
      <c r="F90" s="2">
        <v>75</v>
      </c>
    </row>
    <row r="91" spans="1:6" ht="24" customHeight="1">
      <c r="A91" s="1"/>
      <c r="B91" s="11" t="s">
        <v>77</v>
      </c>
      <c r="C91" s="11"/>
      <c r="D91" s="2" t="s">
        <v>169</v>
      </c>
      <c r="E91" s="2" t="s">
        <v>79</v>
      </c>
      <c r="F91" s="2">
        <v>1412.5</v>
      </c>
    </row>
    <row r="92" spans="1:6" ht="36" customHeight="1">
      <c r="A92" s="1"/>
      <c r="B92" s="11" t="s">
        <v>146</v>
      </c>
      <c r="C92" s="11"/>
      <c r="D92" s="2" t="s">
        <v>172</v>
      </c>
      <c r="E92" s="2" t="s">
        <v>87</v>
      </c>
      <c r="F92" s="2">
        <v>75</v>
      </c>
    </row>
    <row r="93" spans="1:6" ht="25.5" customHeight="1">
      <c r="A93" s="1"/>
      <c r="B93" s="11" t="s">
        <v>77</v>
      </c>
      <c r="C93" s="11"/>
      <c r="D93" s="2" t="s">
        <v>170</v>
      </c>
      <c r="E93" s="2" t="s">
        <v>79</v>
      </c>
      <c r="F93" s="2">
        <v>1412.5</v>
      </c>
    </row>
    <row r="94" spans="1:6" ht="36" customHeight="1">
      <c r="A94" s="1"/>
      <c r="B94" s="11" t="s">
        <v>146</v>
      </c>
      <c r="C94" s="11"/>
      <c r="D94" s="2" t="s">
        <v>173</v>
      </c>
      <c r="E94" s="2" t="s">
        <v>87</v>
      </c>
      <c r="F94" s="2">
        <v>75</v>
      </c>
    </row>
    <row r="95" spans="1:6" ht="24" customHeight="1">
      <c r="A95" s="1"/>
      <c r="B95" s="11" t="s">
        <v>77</v>
      </c>
      <c r="C95" s="11"/>
      <c r="D95" s="2" t="s">
        <v>171</v>
      </c>
      <c r="E95" s="2" t="s">
        <v>79</v>
      </c>
      <c r="F95" s="2">
        <v>1412.5</v>
      </c>
    </row>
    <row r="96" spans="1:6" ht="36" customHeight="1">
      <c r="A96" s="1"/>
      <c r="B96" s="11" t="s">
        <v>146</v>
      </c>
      <c r="C96" s="11"/>
      <c r="D96" s="2" t="s">
        <v>174</v>
      </c>
      <c r="E96" s="2" t="s">
        <v>87</v>
      </c>
      <c r="F96" s="2">
        <v>75</v>
      </c>
    </row>
    <row r="97" spans="1:6" ht="12" customHeight="1">
      <c r="A97" s="3" t="s">
        <v>92</v>
      </c>
      <c r="B97" s="12" t="s">
        <v>28</v>
      </c>
      <c r="C97" s="12"/>
      <c r="D97" s="12"/>
      <c r="E97" s="12"/>
      <c r="F97" s="4">
        <f>SUM(F98:F107)</f>
        <v>4720</v>
      </c>
    </row>
    <row r="98" spans="1:6" ht="33" customHeight="1">
      <c r="A98" s="1"/>
      <c r="B98" s="11" t="s">
        <v>93</v>
      </c>
      <c r="C98" s="11"/>
      <c r="D98" s="2" t="s">
        <v>78</v>
      </c>
      <c r="E98" s="2"/>
      <c r="F98" s="2">
        <v>220</v>
      </c>
    </row>
    <row r="99" spans="1:6" ht="21.95" customHeight="1">
      <c r="A99" s="1"/>
      <c r="B99" s="11" t="s">
        <v>94</v>
      </c>
      <c r="C99" s="11"/>
      <c r="D99" s="2" t="s">
        <v>82</v>
      </c>
      <c r="E99" s="2" t="s">
        <v>95</v>
      </c>
      <c r="F99" s="2">
        <v>500</v>
      </c>
    </row>
    <row r="100" spans="1:6" ht="21.95" customHeight="1">
      <c r="A100" s="1"/>
      <c r="B100" s="11" t="s">
        <v>94</v>
      </c>
      <c r="C100" s="11"/>
      <c r="D100" s="2" t="s">
        <v>83</v>
      </c>
      <c r="E100" s="2" t="s">
        <v>95</v>
      </c>
      <c r="F100" s="2">
        <v>500</v>
      </c>
    </row>
    <row r="101" spans="1:6" ht="21.95" customHeight="1">
      <c r="A101" s="1"/>
      <c r="B101" s="11" t="s">
        <v>94</v>
      </c>
      <c r="C101" s="11"/>
      <c r="D101" s="2" t="s">
        <v>84</v>
      </c>
      <c r="E101" s="2" t="s">
        <v>95</v>
      </c>
      <c r="F101" s="2">
        <v>500</v>
      </c>
    </row>
    <row r="102" spans="1:6" ht="21.95" customHeight="1">
      <c r="A102" s="1"/>
      <c r="B102" s="11" t="s">
        <v>94</v>
      </c>
      <c r="C102" s="11"/>
      <c r="D102" s="2" t="s">
        <v>85</v>
      </c>
      <c r="E102" s="2" t="s">
        <v>95</v>
      </c>
      <c r="F102" s="2">
        <v>500</v>
      </c>
    </row>
    <row r="103" spans="1:6" ht="21.95" customHeight="1">
      <c r="A103" s="1"/>
      <c r="B103" s="11" t="s">
        <v>94</v>
      </c>
      <c r="C103" s="11"/>
      <c r="D103" s="2" t="s">
        <v>88</v>
      </c>
      <c r="E103" s="2" t="s">
        <v>95</v>
      </c>
      <c r="F103" s="2">
        <v>500</v>
      </c>
    </row>
    <row r="104" spans="1:6" ht="21.95" customHeight="1">
      <c r="A104" s="1"/>
      <c r="B104" s="11" t="s">
        <v>94</v>
      </c>
      <c r="C104" s="11"/>
      <c r="D104" s="2" t="s">
        <v>90</v>
      </c>
      <c r="E104" s="2" t="s">
        <v>95</v>
      </c>
      <c r="F104" s="2">
        <v>500</v>
      </c>
    </row>
    <row r="105" spans="1:6" ht="21.95" customHeight="1">
      <c r="A105" s="1"/>
      <c r="B105" s="11" t="s">
        <v>94</v>
      </c>
      <c r="C105" s="11"/>
      <c r="D105" s="2" t="s">
        <v>169</v>
      </c>
      <c r="E105" s="2" t="s">
        <v>95</v>
      </c>
      <c r="F105" s="2">
        <v>500</v>
      </c>
    </row>
    <row r="106" spans="1:6" ht="21.95" customHeight="1">
      <c r="A106" s="1"/>
      <c r="B106" s="11" t="s">
        <v>94</v>
      </c>
      <c r="C106" s="11"/>
      <c r="D106" s="2" t="s">
        <v>175</v>
      </c>
      <c r="E106" s="2" t="s">
        <v>95</v>
      </c>
      <c r="F106" s="2">
        <v>500</v>
      </c>
    </row>
    <row r="107" spans="1:6" ht="21.95" customHeight="1">
      <c r="A107" s="1"/>
      <c r="B107" s="11" t="s">
        <v>94</v>
      </c>
      <c r="C107" s="11"/>
      <c r="D107" s="2" t="s">
        <v>171</v>
      </c>
      <c r="E107" s="2" t="s">
        <v>95</v>
      </c>
      <c r="F107" s="2">
        <v>500</v>
      </c>
    </row>
    <row r="108" spans="1:6" ht="20.25" customHeight="1">
      <c r="A108" s="3" t="s">
        <v>96</v>
      </c>
      <c r="B108" s="12" t="s">
        <v>28</v>
      </c>
      <c r="C108" s="12"/>
      <c r="D108" s="12"/>
      <c r="E108" s="12"/>
      <c r="F108" s="4">
        <f>SUM(F109:F120)</f>
        <v>11400</v>
      </c>
    </row>
    <row r="109" spans="1:6" ht="45" customHeight="1">
      <c r="A109" s="1"/>
      <c r="B109" s="11" t="s">
        <v>97</v>
      </c>
      <c r="C109" s="11"/>
      <c r="D109" s="2" t="s">
        <v>98</v>
      </c>
      <c r="E109" s="2" t="s">
        <v>99</v>
      </c>
      <c r="F109" s="2">
        <v>950</v>
      </c>
    </row>
    <row r="110" spans="1:6" ht="45" customHeight="1">
      <c r="A110" s="1"/>
      <c r="B110" s="11" t="s">
        <v>97</v>
      </c>
      <c r="C110" s="11"/>
      <c r="D110" s="2" t="s">
        <v>100</v>
      </c>
      <c r="E110" s="2" t="s">
        <v>99</v>
      </c>
      <c r="F110" s="2">
        <v>950</v>
      </c>
    </row>
    <row r="111" spans="1:6" ht="45" customHeight="1">
      <c r="A111" s="1"/>
      <c r="B111" s="11" t="s">
        <v>97</v>
      </c>
      <c r="C111" s="11"/>
      <c r="D111" s="2" t="s">
        <v>101</v>
      </c>
      <c r="E111" s="2" t="s">
        <v>99</v>
      </c>
      <c r="F111" s="2">
        <v>950</v>
      </c>
    </row>
    <row r="112" spans="1:6" ht="45" customHeight="1">
      <c r="A112" s="1"/>
      <c r="B112" s="11" t="s">
        <v>97</v>
      </c>
      <c r="C112" s="11"/>
      <c r="D112" s="2" t="s">
        <v>102</v>
      </c>
      <c r="E112" s="2" t="s">
        <v>99</v>
      </c>
      <c r="F112" s="2">
        <v>950</v>
      </c>
    </row>
    <row r="113" spans="1:6" ht="45" customHeight="1">
      <c r="A113" s="1"/>
      <c r="B113" s="11" t="s">
        <v>97</v>
      </c>
      <c r="C113" s="11"/>
      <c r="D113" s="2" t="s">
        <v>103</v>
      </c>
      <c r="E113" s="2" t="s">
        <v>99</v>
      </c>
      <c r="F113" s="2">
        <v>950</v>
      </c>
    </row>
    <row r="114" spans="1:6" ht="45" customHeight="1">
      <c r="A114" s="1"/>
      <c r="B114" s="11" t="s">
        <v>97</v>
      </c>
      <c r="C114" s="11"/>
      <c r="D114" s="2" t="s">
        <v>104</v>
      </c>
      <c r="E114" s="2" t="s">
        <v>99</v>
      </c>
      <c r="F114" s="2">
        <v>950</v>
      </c>
    </row>
    <row r="115" spans="1:6" ht="45" customHeight="1">
      <c r="A115" s="1"/>
      <c r="B115" s="11" t="s">
        <v>97</v>
      </c>
      <c r="C115" s="11"/>
      <c r="D115" s="2" t="s">
        <v>105</v>
      </c>
      <c r="E115" s="2" t="s">
        <v>99</v>
      </c>
      <c r="F115" s="2">
        <v>950</v>
      </c>
    </row>
    <row r="116" spans="1:6" ht="45" customHeight="1">
      <c r="A116" s="1"/>
      <c r="B116" s="11" t="s">
        <v>97</v>
      </c>
      <c r="C116" s="11"/>
      <c r="D116" s="2" t="s">
        <v>106</v>
      </c>
      <c r="E116" s="2" t="s">
        <v>99</v>
      </c>
      <c r="F116" s="2">
        <v>950</v>
      </c>
    </row>
    <row r="117" spans="1:6" ht="45" customHeight="1">
      <c r="A117" s="1"/>
      <c r="B117" s="11" t="s">
        <v>97</v>
      </c>
      <c r="C117" s="11"/>
      <c r="D117" s="2" t="s">
        <v>107</v>
      </c>
      <c r="E117" s="2" t="s">
        <v>99</v>
      </c>
      <c r="F117" s="2">
        <v>950</v>
      </c>
    </row>
    <row r="118" spans="1:6" ht="45" customHeight="1">
      <c r="A118" s="1"/>
      <c r="B118" s="11" t="s">
        <v>97</v>
      </c>
      <c r="C118" s="11"/>
      <c r="D118" s="2" t="s">
        <v>178</v>
      </c>
      <c r="E118" s="2" t="s">
        <v>99</v>
      </c>
      <c r="F118" s="2">
        <v>950</v>
      </c>
    </row>
    <row r="119" spans="1:6" ht="45" customHeight="1">
      <c r="A119" s="1"/>
      <c r="B119" s="11" t="s">
        <v>97</v>
      </c>
      <c r="C119" s="11"/>
      <c r="D119" s="2" t="s">
        <v>179</v>
      </c>
      <c r="E119" s="2" t="s">
        <v>99</v>
      </c>
      <c r="F119" s="2">
        <v>950</v>
      </c>
    </row>
    <row r="120" spans="1:6" ht="45" customHeight="1">
      <c r="A120" s="1"/>
      <c r="B120" s="11" t="s">
        <v>97</v>
      </c>
      <c r="C120" s="11"/>
      <c r="D120" s="2" t="s">
        <v>180</v>
      </c>
      <c r="E120" s="2" t="s">
        <v>99</v>
      </c>
      <c r="F120" s="2">
        <v>950</v>
      </c>
    </row>
    <row r="121" spans="1:6" ht="12.75" customHeight="1">
      <c r="A121" s="3" t="s">
        <v>108</v>
      </c>
      <c r="B121" s="12" t="s">
        <v>28</v>
      </c>
      <c r="C121" s="12"/>
      <c r="D121" s="12"/>
      <c r="E121" s="12"/>
      <c r="F121" s="4">
        <f>SUM(F122:F126)</f>
        <v>20557.36</v>
      </c>
    </row>
    <row r="122" spans="1:6" ht="21.95" customHeight="1">
      <c r="A122" s="1"/>
      <c r="B122" s="11" t="s">
        <v>109</v>
      </c>
      <c r="C122" s="11"/>
      <c r="D122" s="2" t="s">
        <v>110</v>
      </c>
      <c r="E122" s="2" t="s">
        <v>111</v>
      </c>
      <c r="F122" s="2">
        <v>2853</v>
      </c>
    </row>
    <row r="123" spans="1:6" ht="11.1" customHeight="1">
      <c r="A123" s="1"/>
      <c r="B123" s="11" t="s">
        <v>112</v>
      </c>
      <c r="C123" s="11"/>
      <c r="D123" s="2" t="s">
        <v>113</v>
      </c>
      <c r="E123" s="2" t="s">
        <v>114</v>
      </c>
      <c r="F123" s="2">
        <v>10601.76</v>
      </c>
    </row>
    <row r="124" spans="1:6" ht="21.95" customHeight="1">
      <c r="A124" s="1"/>
      <c r="B124" s="11" t="s">
        <v>115</v>
      </c>
      <c r="C124" s="11"/>
      <c r="D124" s="2" t="s">
        <v>116</v>
      </c>
      <c r="E124" s="2" t="s">
        <v>117</v>
      </c>
      <c r="F124" s="2">
        <v>1825</v>
      </c>
    </row>
    <row r="125" spans="1:6" ht="11.1" customHeight="1">
      <c r="A125" s="1"/>
      <c r="B125" s="11" t="s">
        <v>112</v>
      </c>
      <c r="C125" s="11"/>
      <c r="D125" s="2" t="s">
        <v>116</v>
      </c>
      <c r="E125" s="2" t="s">
        <v>118</v>
      </c>
      <c r="F125" s="2">
        <v>4077.6</v>
      </c>
    </row>
    <row r="126" spans="1:6" ht="11.1" customHeight="1">
      <c r="A126" s="1"/>
      <c r="B126" s="11" t="s">
        <v>176</v>
      </c>
      <c r="C126" s="11"/>
      <c r="D126" s="2" t="s">
        <v>151</v>
      </c>
      <c r="E126" s="2" t="s">
        <v>177</v>
      </c>
      <c r="F126" s="2">
        <v>1200</v>
      </c>
    </row>
    <row r="127" spans="1:6" ht="12" customHeight="1">
      <c r="A127" s="3" t="s">
        <v>119</v>
      </c>
      <c r="B127" s="12" t="s">
        <v>28</v>
      </c>
      <c r="C127" s="12"/>
      <c r="D127" s="12"/>
      <c r="E127" s="12"/>
      <c r="F127" s="4">
        <f>SUM(F128:F143)</f>
        <v>12476.22</v>
      </c>
    </row>
    <row r="128" spans="1:6" ht="21.95" customHeight="1">
      <c r="A128" s="1"/>
      <c r="B128" s="11" t="s">
        <v>120</v>
      </c>
      <c r="C128" s="11"/>
      <c r="D128" s="2" t="s">
        <v>78</v>
      </c>
      <c r="E128" s="2" t="s">
        <v>121</v>
      </c>
      <c r="F128" s="2">
        <v>937.5</v>
      </c>
    </row>
    <row r="129" spans="1:6" ht="21.95" customHeight="1">
      <c r="A129" s="1"/>
      <c r="B129" s="11" t="s">
        <v>120</v>
      </c>
      <c r="C129" s="11"/>
      <c r="D129" s="2" t="s">
        <v>80</v>
      </c>
      <c r="E129" s="2" t="s">
        <v>121</v>
      </c>
      <c r="F129" s="2">
        <v>937.5</v>
      </c>
    </row>
    <row r="130" spans="1:6" ht="33" customHeight="1">
      <c r="A130" s="1"/>
      <c r="B130" s="11" t="s">
        <v>93</v>
      </c>
      <c r="C130" s="11"/>
      <c r="D130" s="2" t="s">
        <v>81</v>
      </c>
      <c r="E130" s="2"/>
      <c r="F130" s="2">
        <v>239</v>
      </c>
    </row>
    <row r="131" spans="1:6" ht="21.95" customHeight="1">
      <c r="A131" s="1"/>
      <c r="B131" s="11" t="s">
        <v>120</v>
      </c>
      <c r="C131" s="11"/>
      <c r="D131" s="2" t="s">
        <v>81</v>
      </c>
      <c r="E131" s="2" t="s">
        <v>121</v>
      </c>
      <c r="F131" s="2">
        <v>937.5</v>
      </c>
    </row>
    <row r="132" spans="1:6" ht="33" customHeight="1">
      <c r="A132" s="1"/>
      <c r="B132" s="11" t="s">
        <v>93</v>
      </c>
      <c r="C132" s="11"/>
      <c r="D132" s="2" t="s">
        <v>82</v>
      </c>
      <c r="E132" s="2"/>
      <c r="F132" s="2">
        <v>51.5</v>
      </c>
    </row>
    <row r="133" spans="1:6" ht="21.95" customHeight="1">
      <c r="A133" s="1"/>
      <c r="B133" s="11" t="s">
        <v>120</v>
      </c>
      <c r="C133" s="11"/>
      <c r="D133" s="2" t="s">
        <v>82</v>
      </c>
      <c r="E133" s="2" t="s">
        <v>121</v>
      </c>
      <c r="F133" s="2">
        <v>937.5</v>
      </c>
    </row>
    <row r="134" spans="1:6" ht="21.95" customHeight="1">
      <c r="A134" s="1"/>
      <c r="B134" s="11" t="s">
        <v>120</v>
      </c>
      <c r="C134" s="11"/>
      <c r="D134" s="2" t="s">
        <v>83</v>
      </c>
      <c r="E134" s="2" t="s">
        <v>121</v>
      </c>
      <c r="F134" s="2">
        <v>937.5</v>
      </c>
    </row>
    <row r="135" spans="1:6" ht="21.95" customHeight="1">
      <c r="A135" s="1"/>
      <c r="B135" s="11" t="s">
        <v>120</v>
      </c>
      <c r="C135" s="11"/>
      <c r="D135" s="2" t="s">
        <v>84</v>
      </c>
      <c r="E135" s="2" t="s">
        <v>121</v>
      </c>
      <c r="F135" s="2">
        <v>937.5</v>
      </c>
    </row>
    <row r="136" spans="1:6" ht="21.95" customHeight="1">
      <c r="A136" s="1"/>
      <c r="B136" s="11" t="s">
        <v>120</v>
      </c>
      <c r="C136" s="11"/>
      <c r="D136" s="2" t="s">
        <v>85</v>
      </c>
      <c r="E136" s="2" t="s">
        <v>121</v>
      </c>
      <c r="F136" s="2">
        <v>937.5</v>
      </c>
    </row>
    <row r="137" spans="1:6" ht="21.95" customHeight="1">
      <c r="A137" s="1"/>
      <c r="B137" s="11" t="s">
        <v>120</v>
      </c>
      <c r="C137" s="11"/>
      <c r="D137" s="2" t="s">
        <v>88</v>
      </c>
      <c r="E137" s="2" t="s">
        <v>121</v>
      </c>
      <c r="F137" s="2">
        <v>937.5</v>
      </c>
    </row>
    <row r="138" spans="1:6" ht="33" customHeight="1">
      <c r="A138" s="1"/>
      <c r="B138" s="11" t="s">
        <v>93</v>
      </c>
      <c r="C138" s="11"/>
      <c r="D138" s="2" t="s">
        <v>90</v>
      </c>
      <c r="E138" s="2"/>
      <c r="F138" s="2">
        <v>78</v>
      </c>
    </row>
    <row r="139" spans="1:6" ht="21.95" customHeight="1">
      <c r="A139" s="1"/>
      <c r="B139" s="11" t="s">
        <v>120</v>
      </c>
      <c r="C139" s="11"/>
      <c r="D139" s="2" t="s">
        <v>90</v>
      </c>
      <c r="E139" s="2" t="s">
        <v>121</v>
      </c>
      <c r="F139" s="2">
        <v>937.5</v>
      </c>
    </row>
    <row r="140" spans="1:6" ht="32.25" customHeight="1">
      <c r="A140" s="1"/>
      <c r="B140" s="11" t="s">
        <v>93</v>
      </c>
      <c r="C140" s="11"/>
      <c r="D140" s="2" t="s">
        <v>169</v>
      </c>
      <c r="E140" s="2"/>
      <c r="F140" s="2">
        <v>857.72</v>
      </c>
    </row>
    <row r="141" spans="1:6" ht="21.95" customHeight="1">
      <c r="A141" s="1"/>
      <c r="B141" s="11" t="s">
        <v>120</v>
      </c>
      <c r="C141" s="11"/>
      <c r="D141" s="2" t="s">
        <v>169</v>
      </c>
      <c r="E141" s="2" t="s">
        <v>121</v>
      </c>
      <c r="F141" s="2">
        <v>937.5</v>
      </c>
    </row>
    <row r="142" spans="1:6" ht="21.95" customHeight="1">
      <c r="A142" s="1"/>
      <c r="B142" s="11" t="s">
        <v>120</v>
      </c>
      <c r="C142" s="11"/>
      <c r="D142" s="2" t="s">
        <v>170</v>
      </c>
      <c r="E142" s="2" t="s">
        <v>121</v>
      </c>
      <c r="F142" s="2">
        <v>937.5</v>
      </c>
    </row>
    <row r="143" spans="1:6" ht="21.95" customHeight="1">
      <c r="A143" s="1"/>
      <c r="B143" s="11" t="s">
        <v>120</v>
      </c>
      <c r="C143" s="11"/>
      <c r="D143" s="2" t="s">
        <v>171</v>
      </c>
      <c r="E143" s="2" t="s">
        <v>121</v>
      </c>
      <c r="F143" s="2">
        <v>937.5</v>
      </c>
    </row>
    <row r="144" spans="1:6" ht="12.75" customHeight="1">
      <c r="A144" s="3" t="s">
        <v>181</v>
      </c>
      <c r="B144" s="12" t="s">
        <v>28</v>
      </c>
      <c r="C144" s="12"/>
      <c r="D144" s="12"/>
      <c r="E144" s="12"/>
      <c r="F144" s="4">
        <f>F145+F146</f>
        <v>161.19999999999999</v>
      </c>
    </row>
    <row r="145" spans="1:6" ht="33.75" customHeight="1">
      <c r="A145" s="3"/>
      <c r="B145" s="11" t="s">
        <v>182</v>
      </c>
      <c r="C145" s="11"/>
      <c r="D145" s="2" t="s">
        <v>183</v>
      </c>
      <c r="E145" s="3"/>
      <c r="F145" s="2">
        <v>102.34</v>
      </c>
    </row>
    <row r="146" spans="1:6" ht="23.25" customHeight="1">
      <c r="A146" s="3"/>
      <c r="B146" s="11" t="s">
        <v>184</v>
      </c>
      <c r="C146" s="11"/>
      <c r="D146" s="2" t="s">
        <v>185</v>
      </c>
      <c r="E146" s="3"/>
      <c r="F146" s="2">
        <v>58.86</v>
      </c>
    </row>
    <row r="147" spans="1:6" ht="12.75" customHeight="1">
      <c r="A147" s="12" t="s">
        <v>122</v>
      </c>
      <c r="B147" s="13"/>
      <c r="C147" s="13"/>
      <c r="D147" s="13"/>
      <c r="E147" s="13"/>
      <c r="F147" s="4">
        <f>F144+F127+F121+F108+F97+F78+F74+F60+F34+F21</f>
        <v>158531.78</v>
      </c>
    </row>
    <row r="148" spans="1:6" ht="12" customHeight="1">
      <c r="A148" s="13" t="s">
        <v>9</v>
      </c>
      <c r="B148" s="13"/>
      <c r="C148" s="13"/>
      <c r="D148" s="13"/>
      <c r="E148" s="13"/>
      <c r="F148" s="13"/>
    </row>
    <row r="149" spans="1:6" ht="12.75" customHeight="1">
      <c r="A149" s="3" t="s">
        <v>76</v>
      </c>
      <c r="B149" s="12" t="s">
        <v>28</v>
      </c>
      <c r="C149" s="12"/>
      <c r="D149" s="12"/>
      <c r="E149" s="12"/>
      <c r="F149" s="4">
        <v>10647</v>
      </c>
    </row>
    <row r="150" spans="1:6" ht="33" customHeight="1">
      <c r="A150" s="1"/>
      <c r="B150" s="11" t="s">
        <v>123</v>
      </c>
      <c r="C150" s="11"/>
      <c r="D150" s="2" t="s">
        <v>124</v>
      </c>
      <c r="E150" s="2" t="s">
        <v>125</v>
      </c>
      <c r="F150" s="2">
        <v>8272</v>
      </c>
    </row>
    <row r="151" spans="1:6" ht="21.95" customHeight="1">
      <c r="A151" s="1"/>
      <c r="B151" s="11" t="s">
        <v>126</v>
      </c>
      <c r="C151" s="11"/>
      <c r="D151" s="2" t="s">
        <v>74</v>
      </c>
      <c r="E151" s="2" t="s">
        <v>127</v>
      </c>
      <c r="F151" s="2">
        <v>2375</v>
      </c>
    </row>
    <row r="152" spans="1:6" ht="13.5" customHeight="1">
      <c r="A152" s="3" t="s">
        <v>92</v>
      </c>
      <c r="B152" s="12" t="s">
        <v>28</v>
      </c>
      <c r="C152" s="12"/>
      <c r="D152" s="12"/>
      <c r="E152" s="12"/>
      <c r="F152" s="4">
        <f>F153+F154+F155</f>
        <v>109025</v>
      </c>
    </row>
    <row r="153" spans="1:6" ht="13.5" customHeight="1">
      <c r="A153" s="3"/>
      <c r="B153" s="11" t="s">
        <v>155</v>
      </c>
      <c r="C153" s="11"/>
      <c r="D153" s="2" t="s">
        <v>156</v>
      </c>
      <c r="E153" s="2" t="s">
        <v>157</v>
      </c>
      <c r="F153" s="2">
        <v>106943</v>
      </c>
    </row>
    <row r="154" spans="1:6" ht="23.25" customHeight="1">
      <c r="A154" s="3"/>
      <c r="B154" s="11" t="s">
        <v>150</v>
      </c>
      <c r="C154" s="11"/>
      <c r="D154" s="2" t="s">
        <v>151</v>
      </c>
      <c r="E154" s="2" t="s">
        <v>152</v>
      </c>
      <c r="F154" s="2">
        <v>171</v>
      </c>
    </row>
    <row r="155" spans="1:6" ht="25.5" customHeight="1">
      <c r="A155" s="3"/>
      <c r="B155" s="11" t="s">
        <v>153</v>
      </c>
      <c r="C155" s="11"/>
      <c r="D155" s="2" t="s">
        <v>151</v>
      </c>
      <c r="E155" s="2" t="s">
        <v>154</v>
      </c>
      <c r="F155" s="2">
        <v>1911</v>
      </c>
    </row>
    <row r="156" spans="1:6" ht="11.25" customHeight="1">
      <c r="A156" s="12" t="s">
        <v>122</v>
      </c>
      <c r="B156" s="13"/>
      <c r="C156" s="13"/>
      <c r="D156" s="13"/>
      <c r="E156" s="13"/>
      <c r="F156" s="4">
        <f>F149+F152</f>
        <v>119672</v>
      </c>
    </row>
    <row r="157" spans="1:6" ht="11.25" customHeight="1">
      <c r="A157" s="13" t="s">
        <v>10</v>
      </c>
      <c r="B157" s="13"/>
      <c r="C157" s="13"/>
      <c r="D157" s="13"/>
      <c r="E157" s="13"/>
      <c r="F157" s="13"/>
    </row>
    <row r="158" spans="1:6" ht="12.75" customHeight="1">
      <c r="A158" s="3" t="s">
        <v>128</v>
      </c>
      <c r="B158" s="12" t="s">
        <v>28</v>
      </c>
      <c r="C158" s="12"/>
      <c r="D158" s="12"/>
      <c r="E158" s="12"/>
      <c r="F158" s="4">
        <f>SUM(F159:F170)</f>
        <v>8832</v>
      </c>
    </row>
    <row r="159" spans="1:6" ht="21.95" customHeight="1">
      <c r="A159" s="1"/>
      <c r="B159" s="11" t="s">
        <v>129</v>
      </c>
      <c r="C159" s="11"/>
      <c r="D159" s="2" t="s">
        <v>130</v>
      </c>
      <c r="E159" s="2" t="s">
        <v>131</v>
      </c>
      <c r="F159" s="2">
        <v>736</v>
      </c>
    </row>
    <row r="160" spans="1:6" ht="21.95" customHeight="1">
      <c r="A160" s="1"/>
      <c r="B160" s="11" t="s">
        <v>129</v>
      </c>
      <c r="C160" s="11"/>
      <c r="D160" s="2" t="s">
        <v>132</v>
      </c>
      <c r="E160" s="2" t="s">
        <v>131</v>
      </c>
      <c r="F160" s="2">
        <v>736</v>
      </c>
    </row>
    <row r="161" spans="1:6" ht="21.95" customHeight="1">
      <c r="A161" s="1"/>
      <c r="B161" s="11" t="s">
        <v>129</v>
      </c>
      <c r="C161" s="11"/>
      <c r="D161" s="2" t="s">
        <v>133</v>
      </c>
      <c r="E161" s="2" t="s">
        <v>131</v>
      </c>
      <c r="F161" s="2">
        <v>736</v>
      </c>
    </row>
    <row r="162" spans="1:6" ht="21.95" customHeight="1">
      <c r="A162" s="1"/>
      <c r="B162" s="11" t="s">
        <v>129</v>
      </c>
      <c r="C162" s="11"/>
      <c r="D162" s="2" t="s">
        <v>134</v>
      </c>
      <c r="E162" s="2" t="s">
        <v>131</v>
      </c>
      <c r="F162" s="2">
        <v>736</v>
      </c>
    </row>
    <row r="163" spans="1:6" ht="21.95" customHeight="1">
      <c r="A163" s="1"/>
      <c r="B163" s="11" t="s">
        <v>129</v>
      </c>
      <c r="C163" s="11"/>
      <c r="D163" s="2" t="s">
        <v>135</v>
      </c>
      <c r="E163" s="2" t="s">
        <v>131</v>
      </c>
      <c r="F163" s="2">
        <v>736</v>
      </c>
    </row>
    <row r="164" spans="1:6" ht="21.95" customHeight="1">
      <c r="A164" s="1"/>
      <c r="B164" s="11" t="s">
        <v>129</v>
      </c>
      <c r="C164" s="11"/>
      <c r="D164" s="2" t="s">
        <v>136</v>
      </c>
      <c r="E164" s="2" t="s">
        <v>131</v>
      </c>
      <c r="F164" s="2">
        <v>736</v>
      </c>
    </row>
    <row r="165" spans="1:6" ht="21.95" customHeight="1">
      <c r="A165" s="1"/>
      <c r="B165" s="11" t="s">
        <v>129</v>
      </c>
      <c r="C165" s="11"/>
      <c r="D165" s="2" t="s">
        <v>137</v>
      </c>
      <c r="E165" s="2" t="s">
        <v>131</v>
      </c>
      <c r="F165" s="2">
        <v>736</v>
      </c>
    </row>
    <row r="166" spans="1:6" ht="21.95" customHeight="1">
      <c r="A166" s="1"/>
      <c r="B166" s="11" t="s">
        <v>129</v>
      </c>
      <c r="C166" s="11"/>
      <c r="D166" s="2" t="s">
        <v>138</v>
      </c>
      <c r="E166" s="2" t="s">
        <v>131</v>
      </c>
      <c r="F166" s="2">
        <v>736</v>
      </c>
    </row>
    <row r="167" spans="1:6" ht="21.95" customHeight="1">
      <c r="A167" s="1"/>
      <c r="B167" s="11" t="s">
        <v>129</v>
      </c>
      <c r="C167" s="11"/>
      <c r="D167" s="2" t="s">
        <v>139</v>
      </c>
      <c r="E167" s="2" t="s">
        <v>131</v>
      </c>
      <c r="F167" s="2">
        <v>736</v>
      </c>
    </row>
    <row r="168" spans="1:6" ht="21.95" customHeight="1">
      <c r="A168" s="1"/>
      <c r="B168" s="11" t="s">
        <v>129</v>
      </c>
      <c r="C168" s="11"/>
      <c r="D168" s="2" t="s">
        <v>147</v>
      </c>
      <c r="E168" s="2" t="s">
        <v>131</v>
      </c>
      <c r="F168" s="2">
        <v>736</v>
      </c>
    </row>
    <row r="169" spans="1:6" ht="21.95" customHeight="1">
      <c r="A169" s="1"/>
      <c r="B169" s="11" t="s">
        <v>129</v>
      </c>
      <c r="C169" s="11"/>
      <c r="D169" s="2" t="s">
        <v>148</v>
      </c>
      <c r="E169" s="2" t="s">
        <v>131</v>
      </c>
      <c r="F169" s="2">
        <v>736</v>
      </c>
    </row>
    <row r="170" spans="1:6" ht="21.95" customHeight="1">
      <c r="A170" s="1"/>
      <c r="B170" s="11" t="s">
        <v>129</v>
      </c>
      <c r="C170" s="11"/>
      <c r="D170" s="2" t="s">
        <v>149</v>
      </c>
      <c r="E170" s="2" t="s">
        <v>131</v>
      </c>
      <c r="F170" s="2">
        <v>736</v>
      </c>
    </row>
    <row r="171" spans="1:6" ht="13.5" customHeight="1">
      <c r="A171" s="12" t="s">
        <v>122</v>
      </c>
      <c r="B171" s="13"/>
      <c r="C171" s="14"/>
      <c r="D171" s="14"/>
      <c r="E171" s="14"/>
      <c r="F171" s="2">
        <f>F158</f>
        <v>8832</v>
      </c>
    </row>
    <row r="172" spans="1:6" ht="13.5" customHeight="1">
      <c r="A172" s="12" t="s">
        <v>140</v>
      </c>
      <c r="B172" s="13"/>
      <c r="C172" s="13"/>
      <c r="D172" s="13"/>
      <c r="E172" s="13"/>
      <c r="F172" s="4">
        <f>F171+F156+F147</f>
        <v>287035.78000000003</v>
      </c>
    </row>
    <row r="173" spans="1:6" ht="21.75" customHeight="1">
      <c r="A173" s="1" t="s">
        <v>141</v>
      </c>
      <c r="B173" s="2"/>
      <c r="C173" s="2"/>
      <c r="D173" s="2"/>
      <c r="E173" s="2"/>
      <c r="F173" s="2">
        <v>34975.24</v>
      </c>
    </row>
    <row r="174" spans="1:6" ht="33.75">
      <c r="A174" s="1" t="s">
        <v>142</v>
      </c>
      <c r="B174" s="2"/>
      <c r="C174" s="2"/>
      <c r="D174" s="2"/>
      <c r="E174" s="2"/>
      <c r="F174" s="2">
        <v>3726.71</v>
      </c>
    </row>
    <row r="176" spans="1:6">
      <c r="A176" s="10" t="s">
        <v>143</v>
      </c>
      <c r="B176" s="10"/>
      <c r="C176" s="10"/>
      <c r="D176" s="10"/>
      <c r="E176" s="10"/>
      <c r="F176" s="10"/>
    </row>
    <row r="177" spans="1:8" ht="21" customHeight="1">
      <c r="A177" s="10" t="s">
        <v>144</v>
      </c>
      <c r="B177" s="10"/>
      <c r="C177" s="10"/>
      <c r="D177" s="10"/>
      <c r="E177" s="10"/>
      <c r="F177" s="10"/>
    </row>
    <row r="178" spans="1:8" ht="21" customHeight="1">
      <c r="A178" s="10" t="s">
        <v>145</v>
      </c>
      <c r="B178" s="10"/>
      <c r="C178" s="10"/>
      <c r="D178" s="10"/>
      <c r="E178" s="10"/>
      <c r="F178" s="10"/>
    </row>
    <row r="180" spans="1:8">
      <c r="A180" s="5"/>
      <c r="C180" s="6"/>
      <c r="D180" s="6"/>
      <c r="E180" s="6"/>
      <c r="F180" s="6"/>
      <c r="G180" s="6"/>
      <c r="H180" s="6"/>
    </row>
    <row r="181" spans="1:8">
      <c r="A181" s="5"/>
      <c r="C181" s="6"/>
      <c r="D181" s="6"/>
      <c r="E181" s="6"/>
      <c r="F181" s="6"/>
      <c r="G181" s="6"/>
      <c r="H181" s="6"/>
    </row>
    <row r="182" spans="1:8">
      <c r="A182" s="5"/>
      <c r="C182" s="6"/>
      <c r="D182" s="6"/>
      <c r="E182" s="6"/>
      <c r="F182" s="6"/>
      <c r="G182" s="6"/>
      <c r="H182" s="6"/>
    </row>
    <row r="183" spans="1:8" ht="24.95" customHeight="1">
      <c r="A183" s="5"/>
      <c r="C183" s="6"/>
      <c r="D183" s="6"/>
      <c r="E183" s="6"/>
      <c r="F183" s="6"/>
      <c r="G183" s="6"/>
      <c r="H183" s="6"/>
    </row>
    <row r="184" spans="1:8">
      <c r="A184" s="5"/>
      <c r="C184" s="6"/>
      <c r="D184" s="6"/>
      <c r="E184" s="6"/>
      <c r="F184" s="6"/>
      <c r="G184" s="6"/>
      <c r="H184" s="6"/>
    </row>
    <row r="185" spans="1:8">
      <c r="A185" s="5"/>
      <c r="C185" s="6"/>
      <c r="D185" s="6"/>
      <c r="E185" s="6"/>
      <c r="F185" s="6"/>
      <c r="G185" s="6"/>
      <c r="H185" s="6"/>
    </row>
    <row r="186" spans="1:8">
      <c r="A186" s="5"/>
      <c r="C186" s="6"/>
      <c r="D186" s="6"/>
      <c r="E186" s="6"/>
      <c r="F186" s="6"/>
      <c r="G186" s="6"/>
      <c r="H186" s="6"/>
    </row>
    <row r="187" spans="1:8">
      <c r="A187" s="5"/>
      <c r="C187" s="6"/>
      <c r="D187" s="6"/>
      <c r="E187" s="6"/>
      <c r="F187" s="6"/>
      <c r="G187" s="6"/>
      <c r="H187" s="6"/>
    </row>
    <row r="188" spans="1:8" ht="57" customHeight="1">
      <c r="A188" s="5"/>
      <c r="C188" s="6"/>
      <c r="D188" s="6"/>
      <c r="E188" s="6"/>
      <c r="F188" s="6"/>
      <c r="G188" s="6"/>
      <c r="H188" s="6"/>
    </row>
  </sheetData>
  <mergeCells count="168">
    <mergeCell ref="B54:C54"/>
    <mergeCell ref="B56:C56"/>
    <mergeCell ref="B58:C58"/>
    <mergeCell ref="B55:C55"/>
    <mergeCell ref="B57:C57"/>
    <mergeCell ref="B59:C59"/>
    <mergeCell ref="B53:C53"/>
    <mergeCell ref="B71:C71"/>
    <mergeCell ref="B72:C72"/>
    <mergeCell ref="B66:C66"/>
    <mergeCell ref="B67:C67"/>
    <mergeCell ref="B68:C68"/>
    <mergeCell ref="B69:C69"/>
    <mergeCell ref="B70:C70"/>
    <mergeCell ref="A1:F1"/>
    <mergeCell ref="A2:F2"/>
    <mergeCell ref="A3:B3"/>
    <mergeCell ref="C3:F3"/>
    <mergeCell ref="A4:B4"/>
    <mergeCell ref="C4:F4"/>
    <mergeCell ref="A20:F20"/>
    <mergeCell ref="B21:E21"/>
    <mergeCell ref="B22:C22"/>
    <mergeCell ref="B23:C23"/>
    <mergeCell ref="B24:C24"/>
    <mergeCell ref="B25:C25"/>
    <mergeCell ref="A5:B5"/>
    <mergeCell ref="C5:F5"/>
    <mergeCell ref="C6:F6"/>
    <mergeCell ref="C7:F7"/>
    <mergeCell ref="A18:F18"/>
    <mergeCell ref="B19:C19"/>
    <mergeCell ref="B35:C35"/>
    <mergeCell ref="B36:C36"/>
    <mergeCell ref="B37:C37"/>
    <mergeCell ref="B38:C38"/>
    <mergeCell ref="B39:C39"/>
    <mergeCell ref="B40:C40"/>
    <mergeCell ref="B26:C26"/>
    <mergeCell ref="B27:C27"/>
    <mergeCell ref="B28:C28"/>
    <mergeCell ref="B29:C29"/>
    <mergeCell ref="B30:C30"/>
    <mergeCell ref="B34:E34"/>
    <mergeCell ref="B31:C31"/>
    <mergeCell ref="B32:C32"/>
    <mergeCell ref="B33:C33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74:E74"/>
    <mergeCell ref="B60:E60"/>
    <mergeCell ref="B61:C61"/>
    <mergeCell ref="B62:C62"/>
    <mergeCell ref="B63:C63"/>
    <mergeCell ref="B64:C64"/>
    <mergeCell ref="B65:C65"/>
    <mergeCell ref="B73:C73"/>
    <mergeCell ref="B82:C82"/>
    <mergeCell ref="B83:C83"/>
    <mergeCell ref="B84:C84"/>
    <mergeCell ref="B85:C85"/>
    <mergeCell ref="B86:C86"/>
    <mergeCell ref="B87:C87"/>
    <mergeCell ref="B75:C75"/>
    <mergeCell ref="B76:C76"/>
    <mergeCell ref="B78:E78"/>
    <mergeCell ref="B79:C79"/>
    <mergeCell ref="B80:C80"/>
    <mergeCell ref="B81:C81"/>
    <mergeCell ref="B77:C77"/>
    <mergeCell ref="B100:C100"/>
    <mergeCell ref="B101:C101"/>
    <mergeCell ref="B102:C102"/>
    <mergeCell ref="B103:C103"/>
    <mergeCell ref="B104:C104"/>
    <mergeCell ref="B108:E108"/>
    <mergeCell ref="B88:C88"/>
    <mergeCell ref="B89:C89"/>
    <mergeCell ref="B90:C90"/>
    <mergeCell ref="B97:E97"/>
    <mergeCell ref="B98:C98"/>
    <mergeCell ref="B99:C99"/>
    <mergeCell ref="B91:C91"/>
    <mergeCell ref="B93:C93"/>
    <mergeCell ref="B95:C95"/>
    <mergeCell ref="B92:C92"/>
    <mergeCell ref="B94:C94"/>
    <mergeCell ref="B96:C96"/>
    <mergeCell ref="B105:C105"/>
    <mergeCell ref="B106:C106"/>
    <mergeCell ref="B107:C107"/>
    <mergeCell ref="B115:C115"/>
    <mergeCell ref="B116:C116"/>
    <mergeCell ref="B117:C117"/>
    <mergeCell ref="B121:E121"/>
    <mergeCell ref="B122:C122"/>
    <mergeCell ref="B123:C123"/>
    <mergeCell ref="B109:C109"/>
    <mergeCell ref="B110:C110"/>
    <mergeCell ref="B111:C111"/>
    <mergeCell ref="B112:C112"/>
    <mergeCell ref="B113:C113"/>
    <mergeCell ref="B114:C114"/>
    <mergeCell ref="B118:C118"/>
    <mergeCell ref="B119:C119"/>
    <mergeCell ref="B120:C120"/>
    <mergeCell ref="B131:C131"/>
    <mergeCell ref="B132:C132"/>
    <mergeCell ref="B133:C133"/>
    <mergeCell ref="B134:C134"/>
    <mergeCell ref="B135:C135"/>
    <mergeCell ref="B136:C136"/>
    <mergeCell ref="B124:C124"/>
    <mergeCell ref="B125:C125"/>
    <mergeCell ref="B127:E127"/>
    <mergeCell ref="B128:C128"/>
    <mergeCell ref="B129:C129"/>
    <mergeCell ref="B130:C130"/>
    <mergeCell ref="B126:C126"/>
    <mergeCell ref="B150:C150"/>
    <mergeCell ref="B151:C151"/>
    <mergeCell ref="A156:E156"/>
    <mergeCell ref="A157:F157"/>
    <mergeCell ref="B158:E158"/>
    <mergeCell ref="B159:C159"/>
    <mergeCell ref="B137:C137"/>
    <mergeCell ref="B138:C138"/>
    <mergeCell ref="B139:C139"/>
    <mergeCell ref="A147:E147"/>
    <mergeCell ref="A148:F148"/>
    <mergeCell ref="B149:E149"/>
    <mergeCell ref="B152:E152"/>
    <mergeCell ref="B154:C154"/>
    <mergeCell ref="B155:C155"/>
    <mergeCell ref="B153:C153"/>
    <mergeCell ref="B141:C141"/>
    <mergeCell ref="B142:C142"/>
    <mergeCell ref="B143:C143"/>
    <mergeCell ref="B144:E144"/>
    <mergeCell ref="B145:C145"/>
    <mergeCell ref="B146:C146"/>
    <mergeCell ref="B140:C140"/>
    <mergeCell ref="A178:F178"/>
    <mergeCell ref="B166:C166"/>
    <mergeCell ref="B167:C167"/>
    <mergeCell ref="A171:E171"/>
    <mergeCell ref="A172:E172"/>
    <mergeCell ref="A176:F176"/>
    <mergeCell ref="A177:F177"/>
    <mergeCell ref="B160:C160"/>
    <mergeCell ref="B161:C161"/>
    <mergeCell ref="B162:C162"/>
    <mergeCell ref="B163:C163"/>
    <mergeCell ref="B164:C164"/>
    <mergeCell ref="B165:C165"/>
    <mergeCell ref="B168:C168"/>
    <mergeCell ref="B169:C169"/>
    <mergeCell ref="B170:C170"/>
  </mergeCells>
  <pageMargins left="0.41666666666666669" right="0.41666666666666669" top="0.41666666666666669" bottom="0.41666666666666669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Суворова ул. д. 4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ПТО Алина</dc:creator>
  <cp:lastModifiedBy>ПТО Алина</cp:lastModifiedBy>
  <cp:lastPrinted>2016-02-25T07:31:26Z</cp:lastPrinted>
  <dcterms:created xsi:type="dcterms:W3CDTF">2015-10-20T03:22:57Z</dcterms:created>
  <dcterms:modified xsi:type="dcterms:W3CDTF">2016-02-25T07:49:32Z</dcterms:modified>
</cp:coreProperties>
</file>