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95" windowHeight="10500"/>
  </bookViews>
  <sheets>
    <sheet name="Отчет С.Лазо ул. д. 2" sheetId="1" r:id="rId1"/>
  </sheets>
  <calcPr calcId="125725"/>
</workbook>
</file>

<file path=xl/calcChain.xml><?xml version="1.0" encoding="utf-8"?>
<calcChain xmlns="http://schemas.openxmlformats.org/spreadsheetml/2006/main">
  <c r="F15" i="1"/>
  <c r="B14"/>
  <c r="D19"/>
  <c r="F18"/>
  <c r="F19" s="1"/>
  <c r="D18"/>
  <c r="C18"/>
  <c r="C19" s="1"/>
  <c r="B18"/>
  <c r="B19" s="1"/>
  <c r="F17"/>
  <c r="B17"/>
  <c r="C17"/>
  <c r="D17"/>
  <c r="F16"/>
  <c r="B16"/>
  <c r="F14"/>
  <c r="C14"/>
  <c r="D14"/>
  <c r="F13"/>
  <c r="B13"/>
  <c r="C13"/>
  <c r="D13"/>
  <c r="F12"/>
  <c r="B12"/>
  <c r="C12"/>
  <c r="D12"/>
  <c r="F209"/>
  <c r="F178"/>
  <c r="F152"/>
  <c r="F136"/>
  <c r="F123"/>
  <c r="F113"/>
  <c r="F92"/>
  <c r="F89"/>
  <c r="F75"/>
  <c r="F36"/>
  <c r="F23"/>
  <c r="F180"/>
  <c r="F193" s="1"/>
  <c r="F195"/>
  <c r="F208" s="1"/>
</calcChain>
</file>

<file path=xl/sharedStrings.xml><?xml version="1.0" encoding="utf-8"?>
<sst xmlns="http://schemas.openxmlformats.org/spreadsheetml/2006/main" count="558" uniqueCount="215">
  <si>
    <t>Отчет</t>
  </si>
  <si>
    <t>по затратам на содержание и ремонт общего имущества жилого дома</t>
  </si>
  <si>
    <t>Предприятие:  ООО "УК Гарантия"</t>
  </si>
  <si>
    <t>Площадь дома(домов) (м2):    6884,87</t>
  </si>
  <si>
    <t>Адрес:  С.Лазо ул. д. 2</t>
  </si>
  <si>
    <t>Количество л/счетов:    123</t>
  </si>
  <si>
    <t>Частная (м2):    68,6</t>
  </si>
  <si>
    <t>Неприватизированная муниципальная (м2):    655,1</t>
  </si>
  <si>
    <t>Приватизированная муниципальная (м2):    6125,62</t>
  </si>
  <si>
    <t>Муниципальная (м2):    35,55</t>
  </si>
  <si>
    <t>Содержание жилья</t>
  </si>
  <si>
    <t>Ремонт общего имущества</t>
  </si>
  <si>
    <t>Прочие расходы, в т.ч. домофоны, охрана, почтовые ящики</t>
  </si>
  <si>
    <t>Капитальный ремонт</t>
  </si>
  <si>
    <t>Всего</t>
  </si>
  <si>
    <t>Остаток средств на 01.01.2015</t>
  </si>
  <si>
    <t>Полное начисление</t>
  </si>
  <si>
    <t>Начислено с учетом льгот и списаний</t>
  </si>
  <si>
    <t>Оплачено</t>
  </si>
  <si>
    <t>Комиссия за прием платежей с населения 2,5-3%</t>
  </si>
  <si>
    <t>Выполнено работ</t>
  </si>
  <si>
    <t>ВСЕГО расходов</t>
  </si>
  <si>
    <t>Расходная часть</t>
  </si>
  <si>
    <t>Статья</t>
  </si>
  <si>
    <t>Комментарии</t>
  </si>
  <si>
    <t>Входящий № акта  Дата работы</t>
  </si>
  <si>
    <t>Объем / единицы измерения</t>
  </si>
  <si>
    <t>Сумма затрат</t>
  </si>
  <si>
    <t>Аварийное обслуживание</t>
  </si>
  <si>
    <t xml:space="preserve">в том числе </t>
  </si>
  <si>
    <t>ул.С.Лазо 2. Аварийное обслуживание</t>
  </si>
  <si>
    <t xml:space="preserve">13 (Январь 2015) </t>
  </si>
  <si>
    <t>0,9  (руб/м2)</t>
  </si>
  <si>
    <t xml:space="preserve">12 (Февраль 2015) </t>
  </si>
  <si>
    <t xml:space="preserve">25 (Март 2015) </t>
  </si>
  <si>
    <t xml:space="preserve">89 (Апрель 2015) </t>
  </si>
  <si>
    <t xml:space="preserve">90 (Май 2015) </t>
  </si>
  <si>
    <t xml:space="preserve">91 (Июнь 2015) </t>
  </si>
  <si>
    <t xml:space="preserve">172 (Июль 2015) </t>
  </si>
  <si>
    <t xml:space="preserve">173 (Август 2015) </t>
  </si>
  <si>
    <t xml:space="preserve">174 (Сентябрь 2015) </t>
  </si>
  <si>
    <t>Благоустройство</t>
  </si>
  <si>
    <t>ул.С.Лазо 2. Уборка лифтов</t>
  </si>
  <si>
    <t xml:space="preserve">26 (Январь 2015) </t>
  </si>
  <si>
    <t>3  (шт.)</t>
  </si>
  <si>
    <t>ул.С.Лазо 2. Уборка подъездов</t>
  </si>
  <si>
    <t>1  (руб/м2)</t>
  </si>
  <si>
    <t>ул.С.Лазо 2. Уборка придомовой территории</t>
  </si>
  <si>
    <t>1,15  (руб/м2)</t>
  </si>
  <si>
    <t>ул.С.Лазо 2. Уборка придомовой территории трактором</t>
  </si>
  <si>
    <t xml:space="preserve">14 (Февраль 2015) </t>
  </si>
  <si>
    <t>5,67  (маш./час)</t>
  </si>
  <si>
    <t xml:space="preserve">27 (Февраль 2015) </t>
  </si>
  <si>
    <t xml:space="preserve">28 (Март 2015) </t>
  </si>
  <si>
    <t xml:space="preserve">86 (Апрель 2015) </t>
  </si>
  <si>
    <t xml:space="preserve">87 (Май 2015) </t>
  </si>
  <si>
    <t xml:space="preserve">88 (Июнь 2015) </t>
  </si>
  <si>
    <t xml:space="preserve">178 (Июль 2015) </t>
  </si>
  <si>
    <t>ул.С.Лазо 2. Выкашивание газона</t>
  </si>
  <si>
    <t xml:space="preserve">193 (Июль 2015) </t>
  </si>
  <si>
    <t>400  (м2)</t>
  </si>
  <si>
    <t xml:space="preserve">179 (Август 2015) </t>
  </si>
  <si>
    <t xml:space="preserve">180 (Сентябрь 2015) </t>
  </si>
  <si>
    <t>Вывоз мусора</t>
  </si>
  <si>
    <t>ул.С.Лазо 2. Вывоз твердых бытовых отходов (ООО "Сорнет")</t>
  </si>
  <si>
    <t xml:space="preserve">15 (Январь 2015) </t>
  </si>
  <si>
    <t>2,38  (руб/м2)</t>
  </si>
  <si>
    <t xml:space="preserve">16 (Февраль 2015) </t>
  </si>
  <si>
    <t xml:space="preserve">29 (Март 2015) </t>
  </si>
  <si>
    <t>ул.С.Лазо 2. Вывоз мусора от зимних накоплений</t>
  </si>
  <si>
    <t xml:space="preserve">107 (Апрель 2015) </t>
  </si>
  <si>
    <t>0,5  (руб/м2)</t>
  </si>
  <si>
    <t xml:space="preserve">92 (Апрель 2015) </t>
  </si>
  <si>
    <t xml:space="preserve">93 (Май 2015) </t>
  </si>
  <si>
    <t xml:space="preserve">94 (Июнь 2015) </t>
  </si>
  <si>
    <t xml:space="preserve">196 (Июль 2015) </t>
  </si>
  <si>
    <t xml:space="preserve">197 (Август 2015) </t>
  </si>
  <si>
    <t xml:space="preserve">198 (Сентябрь 2015) </t>
  </si>
  <si>
    <t>Дератизация</t>
  </si>
  <si>
    <t>ул.С.Лазо 2. Услуги  дератизации</t>
  </si>
  <si>
    <t xml:space="preserve">102 (Май 2015) </t>
  </si>
  <si>
    <t>980,4  (м2)</t>
  </si>
  <si>
    <t>Инженерное оборудование</t>
  </si>
  <si>
    <t>ул.С.Лазо 2. Тех.обслуживание инженерного оборудования</t>
  </si>
  <si>
    <t xml:space="preserve">21 (Январь 2015) </t>
  </si>
  <si>
    <t>1,1  (руб/м2)</t>
  </si>
  <si>
    <t>ул.С.Лазо 2. Материал на мелкий ремонт, заявочный ремонт и аварийное обслуживание</t>
  </si>
  <si>
    <t xml:space="preserve">22 (Февраль 2015) </t>
  </si>
  <si>
    <t xml:space="preserve">23 (Март 2015) </t>
  </si>
  <si>
    <t xml:space="preserve">83 (Апрель 2015) </t>
  </si>
  <si>
    <t xml:space="preserve">84 (Май 2015) </t>
  </si>
  <si>
    <t xml:space="preserve">85 (Июнь 2015) </t>
  </si>
  <si>
    <t xml:space="preserve">187 (Июль 2015) </t>
  </si>
  <si>
    <t xml:space="preserve">190 (Июль 2015) </t>
  </si>
  <si>
    <t>0,06  (руб/м2)</t>
  </si>
  <si>
    <t xml:space="preserve">188 (Август 2015) </t>
  </si>
  <si>
    <t>1,13  (руб/м2)</t>
  </si>
  <si>
    <t xml:space="preserve">191 (Август 2015) </t>
  </si>
  <si>
    <t xml:space="preserve">189 (Сентябрь 2015) </t>
  </si>
  <si>
    <t xml:space="preserve">190 (Сентябрь 2015) </t>
  </si>
  <si>
    <t>Конструктивные элементы</t>
  </si>
  <si>
    <t>ул.С.Лазо 2 Обслуживание конструктивных элементов</t>
  </si>
  <si>
    <t>0,4  (руб/м2)</t>
  </si>
  <si>
    <t>Обслуживание лифтов</t>
  </si>
  <si>
    <t>ул.С.Лазо 2. Техническое обслуживание лифтов</t>
  </si>
  <si>
    <t xml:space="preserve">34 (Январь 2015) </t>
  </si>
  <si>
    <t xml:space="preserve">33 (Февраль 2015) </t>
  </si>
  <si>
    <t xml:space="preserve">44 (Март 2015) </t>
  </si>
  <si>
    <t xml:space="preserve">114 (Апрель 2015) </t>
  </si>
  <si>
    <t xml:space="preserve">116 (Май 2015) </t>
  </si>
  <si>
    <t xml:space="preserve">121 (Июнь 2015) </t>
  </si>
  <si>
    <t xml:space="preserve">199 (Июль 2015) </t>
  </si>
  <si>
    <t xml:space="preserve">204 (Август 2015) </t>
  </si>
  <si>
    <t xml:space="preserve">207 (Сентябрь 2015) </t>
  </si>
  <si>
    <t>Обслуживание общедомовых приборов учета</t>
  </si>
  <si>
    <t>ул.С.Лазо 2. Техническое обслуживание приборов учета тепла (ООО "Центр сервисного обслуживания")</t>
  </si>
  <si>
    <t xml:space="preserve">1 (Январь 2015) </t>
  </si>
  <si>
    <t>0,76  (руб/м2)</t>
  </si>
  <si>
    <t xml:space="preserve">20 (Февраль 2015) </t>
  </si>
  <si>
    <t xml:space="preserve">39 (Март 2015) </t>
  </si>
  <si>
    <t xml:space="preserve">104 (Апрель 2015) </t>
  </si>
  <si>
    <t xml:space="preserve">105 (Май 2015) </t>
  </si>
  <si>
    <t xml:space="preserve">106 (Июнь 2015) </t>
  </si>
  <si>
    <t xml:space="preserve">184 (Июль 2015) </t>
  </si>
  <si>
    <t xml:space="preserve">185 (Август 2015) </t>
  </si>
  <si>
    <t>Очистка кровли</t>
  </si>
  <si>
    <t>ул.С.Лазо 2. Сброс снега альпинистами</t>
  </si>
  <si>
    <t>60  (м)</t>
  </si>
  <si>
    <t>Прочие</t>
  </si>
  <si>
    <t>ул.С.Лазо 2. Страхование лифтов</t>
  </si>
  <si>
    <t xml:space="preserve">143 (Июнь 2015) </t>
  </si>
  <si>
    <t>Электрооборудование</t>
  </si>
  <si>
    <t>ул.С.Лазо 2. Тех.обслуживание электрооборудования</t>
  </si>
  <si>
    <t>0,83  (руб/м2)</t>
  </si>
  <si>
    <t>Итого:</t>
  </si>
  <si>
    <t>ул.С.Лазо 2 Ремонт системы отопления, кв. 113</t>
  </si>
  <si>
    <t xml:space="preserve">2 (Январь 2015) </t>
  </si>
  <si>
    <t>4  (м)</t>
  </si>
  <si>
    <t>ул.С.Лазо 2 Замена системы отопления</t>
  </si>
  <si>
    <t>64  (м)</t>
  </si>
  <si>
    <t>ул.С.Лазо 2 Замена фановых труб</t>
  </si>
  <si>
    <t>ул.С.Лазо 2 Ремонт ХГВС кв.12</t>
  </si>
  <si>
    <t xml:space="preserve">24 (Март 2015) </t>
  </si>
  <si>
    <t>9  (м)</t>
  </si>
  <si>
    <t>ул.С.Лазо 2. Ремонт при проведении опрессовки. (манометр 12 шт., сопло 3 шт, калачи 4шт.)</t>
  </si>
  <si>
    <t xml:space="preserve">103 (Июнь 2015) </t>
  </si>
  <si>
    <t>12  (шт.)</t>
  </si>
  <si>
    <t>ул.С.Лазо 2. Ремонт канализации, 3 подвал</t>
  </si>
  <si>
    <t xml:space="preserve">194 (Август 2015) </t>
  </si>
  <si>
    <t>29  (м)</t>
  </si>
  <si>
    <t>ул.С.Лазо 2 Заключение по работе лифтов (предоплата 50%)</t>
  </si>
  <si>
    <t xml:space="preserve">18 (Февраль 2015) </t>
  </si>
  <si>
    <t>Домофон</t>
  </si>
  <si>
    <t>ул.С.Лазо 2 п.1,2,3 Сервисное обслуживание домофона</t>
  </si>
  <si>
    <t xml:space="preserve">45 (Январь 2015) </t>
  </si>
  <si>
    <t>82  (шт.)</t>
  </si>
  <si>
    <t xml:space="preserve">5 (Февраль 2015) </t>
  </si>
  <si>
    <t xml:space="preserve">38 (Март 2015) </t>
  </si>
  <si>
    <t xml:space="preserve">95 (Апрель 2015) </t>
  </si>
  <si>
    <t xml:space="preserve">96 (Май 2015) </t>
  </si>
  <si>
    <t xml:space="preserve">97 (Июнь 2015) </t>
  </si>
  <si>
    <t xml:space="preserve">175 (Июль 2015) </t>
  </si>
  <si>
    <t xml:space="preserve">176 (Август 2015) </t>
  </si>
  <si>
    <t xml:space="preserve">177 (Сентябрь 2015) </t>
  </si>
  <si>
    <t>Всего:</t>
  </si>
  <si>
    <t>Комиссия Сибирьтелеком, Сбербанк, Почта России за прием платежей с населения 2,5-3%</t>
  </si>
  <si>
    <t>Исп. директор  ООО "УК Гарантия"  ________________________  Ковалев К.А.</t>
  </si>
  <si>
    <t>Гл. инженер  ООО "УК Гарантия"  ________________________  Мовчан В.Н.</t>
  </si>
  <si>
    <t>Нач. ПТО  ООО "УК Гарантия"  ________________________  Башкирова Н.А.</t>
  </si>
  <si>
    <t>ул.С.Лазо 2. Осмотр общедомовых инженерных устройств, находящихся внутри жилых помещений</t>
  </si>
  <si>
    <t xml:space="preserve">258 (Октябрь 2015) </t>
  </si>
  <si>
    <t xml:space="preserve">259 (Ноябрь 2015) </t>
  </si>
  <si>
    <t xml:space="preserve">260 (Декабрь 2015) </t>
  </si>
  <si>
    <t>ул.С.Лазо 2. Замена стояка системы отопления</t>
  </si>
  <si>
    <t xml:space="preserve">300 (Ноябрь 2015) </t>
  </si>
  <si>
    <t>2  (м.п.)</t>
  </si>
  <si>
    <t>ул.С.Лазо 2. Изоляция системы отопления</t>
  </si>
  <si>
    <t xml:space="preserve">299 (Ноябрь 2015) </t>
  </si>
  <si>
    <t>18  (м.п.)</t>
  </si>
  <si>
    <t>ул.С.Лазо 2. Устройство пандуса</t>
  </si>
  <si>
    <t xml:space="preserve">300 (Декабрь 2015) </t>
  </si>
  <si>
    <t>1 (шт.)</t>
  </si>
  <si>
    <t xml:space="preserve">273 (Октябрь 2015) </t>
  </si>
  <si>
    <t xml:space="preserve">274 (Ноябрь 2015) </t>
  </si>
  <si>
    <t xml:space="preserve">275 (Декабрь 2015) </t>
  </si>
  <si>
    <t xml:space="preserve">270 (Октябрь 2015) </t>
  </si>
  <si>
    <t xml:space="preserve">271 (Ноябрь 2015) </t>
  </si>
  <si>
    <t xml:space="preserve">272 (Декабрь 2015) </t>
  </si>
  <si>
    <t xml:space="preserve">264 (Октябрь 2015) </t>
  </si>
  <si>
    <t xml:space="preserve">265 (Ноябрь 2015) </t>
  </si>
  <si>
    <t xml:space="preserve">266 (Декабрь 2015) </t>
  </si>
  <si>
    <t xml:space="preserve">298 (Октябрь 2015) </t>
  </si>
  <si>
    <t xml:space="preserve">261 (Октябрь 2015) </t>
  </si>
  <si>
    <t xml:space="preserve">262 (Ноябрь 2015) </t>
  </si>
  <si>
    <t xml:space="preserve">263 (Декабрь 2015) </t>
  </si>
  <si>
    <t xml:space="preserve">276 (Октябрь 2015) </t>
  </si>
  <si>
    <t xml:space="preserve">277 (Ноябрь 2015) </t>
  </si>
  <si>
    <t xml:space="preserve">278 (Декабрь 2015) </t>
  </si>
  <si>
    <t xml:space="preserve">292 (Октябрь 2015) </t>
  </si>
  <si>
    <t xml:space="preserve">296 (Ноябрь 2015) </t>
  </si>
  <si>
    <t xml:space="preserve">341 (Декабрь 2015) </t>
  </si>
  <si>
    <t xml:space="preserve">267 (Октябрь 2015) </t>
  </si>
  <si>
    <t xml:space="preserve">268 (Ноябрь 2015) </t>
  </si>
  <si>
    <t xml:space="preserve">269 (Декабрь 2015) </t>
  </si>
  <si>
    <t>Прочее</t>
  </si>
  <si>
    <t>ул.С.Лазо 2. Водоснабжение для нужд опрессовки (ООО "Томскводоканал")</t>
  </si>
  <si>
    <t>ул.С.Лазо 2.Горячая вода на тех.нужды (АО "ТомскРТС")</t>
  </si>
  <si>
    <t xml:space="preserve">314 (Декабрь 2015) </t>
  </si>
  <si>
    <t xml:space="preserve">313 (Декабрь 2015) </t>
  </si>
  <si>
    <t>0,047  (руб/м2)</t>
  </si>
  <si>
    <t xml:space="preserve">Период:  Январь 2015  -  Декабрь 2015 </t>
  </si>
  <si>
    <t>Количество зарегистрированных:    314</t>
  </si>
  <si>
    <t>Управление домом 12%</t>
  </si>
  <si>
    <t>Управление домом 12% (в том числе паспортист, бухгалтер, ИТР, налоги)</t>
  </si>
  <si>
    <t>Остаток средств на 31.12.2015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</si>
</sst>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6"/>
  <sheetViews>
    <sheetView tabSelected="1" view="pageLayout" topLeftCell="A13" zoomScaleNormal="100" workbookViewId="0">
      <selection activeCell="B21" sqref="B21:C21"/>
    </sheetView>
  </sheetViews>
  <sheetFormatPr defaultRowHeight="15"/>
  <cols>
    <col min="1" max="1" width="25.7109375" style="17" customWidth="1"/>
    <col min="2" max="8" width="13.7109375" style="9" customWidth="1"/>
    <col min="9" max="16384" width="9.140625" style="10"/>
  </cols>
  <sheetData>
    <row r="1" spans="1:6">
      <c r="A1" s="11" t="s">
        <v>0</v>
      </c>
      <c r="B1" s="12"/>
      <c r="C1" s="12"/>
      <c r="D1" s="12"/>
      <c r="E1" s="12"/>
      <c r="F1" s="12"/>
    </row>
    <row r="2" spans="1:6">
      <c r="A2" s="12" t="s">
        <v>1</v>
      </c>
      <c r="B2" s="12"/>
      <c r="C2" s="12"/>
      <c r="D2" s="12"/>
      <c r="E2" s="12"/>
      <c r="F2" s="12"/>
    </row>
    <row r="3" spans="1:6">
      <c r="A3" s="13" t="s">
        <v>2</v>
      </c>
      <c r="B3" s="13"/>
      <c r="C3" s="13" t="s">
        <v>3</v>
      </c>
      <c r="D3" s="13"/>
      <c r="E3" s="13"/>
      <c r="F3" s="13"/>
    </row>
    <row r="4" spans="1:6">
      <c r="A4" s="13" t="s">
        <v>4</v>
      </c>
      <c r="B4" s="13"/>
      <c r="C4" s="13" t="s">
        <v>5</v>
      </c>
      <c r="D4" s="13"/>
      <c r="E4" s="13"/>
      <c r="F4" s="13"/>
    </row>
    <row r="5" spans="1:6">
      <c r="A5" s="13" t="s">
        <v>210</v>
      </c>
      <c r="B5" s="13"/>
      <c r="C5" s="13" t="s">
        <v>211</v>
      </c>
      <c r="D5" s="13"/>
      <c r="E5" s="13"/>
      <c r="F5" s="13"/>
    </row>
    <row r="6" spans="1:6">
      <c r="A6" s="14"/>
      <c r="B6" s="15"/>
      <c r="C6" s="13" t="s">
        <v>6</v>
      </c>
      <c r="D6" s="13"/>
      <c r="E6" s="13"/>
      <c r="F6" s="13"/>
    </row>
    <row r="7" spans="1:6">
      <c r="A7" s="14"/>
      <c r="B7" s="15"/>
      <c r="C7" s="13" t="s">
        <v>7</v>
      </c>
      <c r="D7" s="13"/>
      <c r="E7" s="13"/>
      <c r="F7" s="13"/>
    </row>
    <row r="8" spans="1:6">
      <c r="A8" s="14"/>
      <c r="B8" s="15"/>
      <c r="C8" s="13" t="s">
        <v>8</v>
      </c>
      <c r="D8" s="13"/>
      <c r="E8" s="13"/>
      <c r="F8" s="13"/>
    </row>
    <row r="9" spans="1:6">
      <c r="A9" s="14"/>
      <c r="B9" s="15"/>
      <c r="C9" s="13" t="s">
        <v>9</v>
      </c>
      <c r="D9" s="13"/>
      <c r="E9" s="13"/>
      <c r="F9" s="13"/>
    </row>
    <row r="10" spans="1:6" ht="45">
      <c r="A10" s="2"/>
      <c r="B10" s="3" t="s">
        <v>10</v>
      </c>
      <c r="C10" s="3" t="s">
        <v>11</v>
      </c>
      <c r="D10" s="3" t="s">
        <v>12</v>
      </c>
      <c r="E10" s="3" t="s">
        <v>13</v>
      </c>
      <c r="F10" s="3" t="s">
        <v>14</v>
      </c>
    </row>
    <row r="11" spans="1:6">
      <c r="A11" s="2" t="s">
        <v>15</v>
      </c>
      <c r="B11" s="3"/>
      <c r="C11" s="3">
        <v>-35765.14</v>
      </c>
      <c r="D11" s="3">
        <v>-642.24</v>
      </c>
      <c r="E11" s="3"/>
      <c r="F11" s="3">
        <v>-36407.379999999997</v>
      </c>
    </row>
    <row r="12" spans="1:6" ht="12" customHeight="1">
      <c r="A12" s="1" t="s">
        <v>16</v>
      </c>
      <c r="B12" s="4">
        <f>951351.75+297097.44</f>
        <v>1248449.19</v>
      </c>
      <c r="C12" s="4">
        <f>239180.49+79726.83</f>
        <v>318907.32</v>
      </c>
      <c r="D12" s="4">
        <f>16002+4750</f>
        <v>20752</v>
      </c>
      <c r="E12" s="4"/>
      <c r="F12" s="4">
        <f>1206534.24+381574.27</f>
        <v>1588108.51</v>
      </c>
    </row>
    <row r="13" spans="1:6" ht="22.5">
      <c r="A13" s="1" t="s">
        <v>17</v>
      </c>
      <c r="B13" s="4">
        <f>944030.05+297097.44</f>
        <v>1241127.49</v>
      </c>
      <c r="C13" s="4">
        <f>239180.49+79726.83</f>
        <v>318907.32</v>
      </c>
      <c r="D13" s="4">
        <f>16002+4750</f>
        <v>20752</v>
      </c>
      <c r="E13" s="4"/>
      <c r="F13" s="4">
        <f>1199212.54+381574.27</f>
        <v>1580786.81</v>
      </c>
    </row>
    <row r="14" spans="1:6">
      <c r="A14" s="1" t="s">
        <v>18</v>
      </c>
      <c r="B14" s="4">
        <f>859117.43+338339.52</f>
        <v>1197456.9500000002</v>
      </c>
      <c r="C14" s="4">
        <f>227101.73+89475.7</f>
        <v>316577.43</v>
      </c>
      <c r="D14" s="4">
        <f>15172.7+5350.01</f>
        <v>20522.71</v>
      </c>
      <c r="E14" s="4"/>
      <c r="F14" s="4">
        <f>1101391.86+433165.23</f>
        <v>1534557.09</v>
      </c>
    </row>
    <row r="15" spans="1:6">
      <c r="A15" s="1" t="s">
        <v>212</v>
      </c>
      <c r="B15" s="4">
        <v>143694.84</v>
      </c>
      <c r="C15" s="4">
        <v>37989.300000000003</v>
      </c>
      <c r="D15" s="4"/>
      <c r="E15" s="4"/>
      <c r="F15" s="4">
        <f>B15+C15</f>
        <v>181684.14</v>
      </c>
    </row>
    <row r="16" spans="1:6" ht="22.5">
      <c r="A16" s="1" t="s">
        <v>19</v>
      </c>
      <c r="B16" s="4">
        <f>13162.95+9250.04</f>
        <v>22412.99</v>
      </c>
      <c r="C16" s="4"/>
      <c r="D16" s="4">
        <v>736.21</v>
      </c>
      <c r="E16" s="4"/>
      <c r="F16" s="4">
        <f>13899.16+9250.04</f>
        <v>23149.200000000001</v>
      </c>
    </row>
    <row r="17" spans="1:6">
      <c r="A17" s="1" t="s">
        <v>20</v>
      </c>
      <c r="B17" s="4">
        <f>722026.08+239716.02</f>
        <v>961742.1</v>
      </c>
      <c r="C17" s="4">
        <f>181901.5+12716</f>
        <v>194617.5</v>
      </c>
      <c r="D17" s="4">
        <f>11007+3669</f>
        <v>14676</v>
      </c>
      <c r="E17" s="4"/>
      <c r="F17" s="4">
        <f>914934.58+256101.02</f>
        <v>1171035.5999999999</v>
      </c>
    </row>
    <row r="18" spans="1:6">
      <c r="A18" s="2" t="s">
        <v>21</v>
      </c>
      <c r="B18" s="3">
        <f>B15+B16+B17</f>
        <v>1127849.93</v>
      </c>
      <c r="C18" s="3">
        <f>C15+C17</f>
        <v>232606.8</v>
      </c>
      <c r="D18" s="3">
        <f>D16+D17</f>
        <v>15412.21</v>
      </c>
      <c r="E18" s="3"/>
      <c r="F18" s="3">
        <f>F15+F16+F17</f>
        <v>1375868.94</v>
      </c>
    </row>
    <row r="19" spans="1:6">
      <c r="A19" s="2" t="s">
        <v>214</v>
      </c>
      <c r="B19" s="3">
        <f>B14-B18</f>
        <v>69607.020000000251</v>
      </c>
      <c r="C19" s="3">
        <f>C11+C14-C18</f>
        <v>48205.489999999991</v>
      </c>
      <c r="D19" s="3">
        <f>D11+D14-D18</f>
        <v>4468.2599999999984</v>
      </c>
      <c r="E19" s="3"/>
      <c r="F19" s="3">
        <f>F11+F14-F18</f>
        <v>122280.77000000025</v>
      </c>
    </row>
    <row r="20" spans="1:6" ht="11.25" customHeight="1">
      <c r="A20" s="6" t="s">
        <v>22</v>
      </c>
      <c r="B20" s="6"/>
      <c r="C20" s="6"/>
      <c r="D20" s="6"/>
      <c r="E20" s="6"/>
      <c r="F20" s="6"/>
    </row>
    <row r="21" spans="1:6" ht="22.5">
      <c r="A21" s="3" t="s">
        <v>23</v>
      </c>
      <c r="B21" s="6" t="s">
        <v>24</v>
      </c>
      <c r="C21" s="6"/>
      <c r="D21" s="3" t="s">
        <v>25</v>
      </c>
      <c r="E21" s="3" t="s">
        <v>26</v>
      </c>
      <c r="F21" s="3" t="s">
        <v>27</v>
      </c>
    </row>
    <row r="22" spans="1:6" ht="10.5" customHeight="1">
      <c r="A22" s="6" t="s">
        <v>10</v>
      </c>
      <c r="B22" s="6"/>
      <c r="C22" s="6"/>
      <c r="D22" s="6"/>
      <c r="E22" s="6"/>
      <c r="F22" s="6"/>
    </row>
    <row r="23" spans="1:6" ht="10.5" customHeight="1">
      <c r="A23" s="2" t="s">
        <v>28</v>
      </c>
      <c r="B23" s="7" t="s">
        <v>29</v>
      </c>
      <c r="C23" s="7"/>
      <c r="D23" s="7"/>
      <c r="E23" s="7"/>
      <c r="F23" s="3">
        <f>SUM(F24:F35)</f>
        <v>74356.56</v>
      </c>
    </row>
    <row r="24" spans="1:6" ht="12.75" customHeight="1">
      <c r="A24" s="1"/>
      <c r="B24" s="5" t="s">
        <v>30</v>
      </c>
      <c r="C24" s="5"/>
      <c r="D24" s="4" t="s">
        <v>31</v>
      </c>
      <c r="E24" s="4" t="s">
        <v>32</v>
      </c>
      <c r="F24" s="4">
        <v>6196.38</v>
      </c>
    </row>
    <row r="25" spans="1:6" ht="12.75" customHeight="1">
      <c r="A25" s="1"/>
      <c r="B25" s="5" t="s">
        <v>30</v>
      </c>
      <c r="C25" s="5"/>
      <c r="D25" s="4" t="s">
        <v>33</v>
      </c>
      <c r="E25" s="4" t="s">
        <v>32</v>
      </c>
      <c r="F25" s="4">
        <v>6196.38</v>
      </c>
    </row>
    <row r="26" spans="1:6" ht="12.75" customHeight="1">
      <c r="A26" s="1"/>
      <c r="B26" s="5" t="s">
        <v>30</v>
      </c>
      <c r="C26" s="5"/>
      <c r="D26" s="4" t="s">
        <v>34</v>
      </c>
      <c r="E26" s="4" t="s">
        <v>32</v>
      </c>
      <c r="F26" s="4">
        <v>6196.38</v>
      </c>
    </row>
    <row r="27" spans="1:6" ht="12.75" customHeight="1">
      <c r="A27" s="1"/>
      <c r="B27" s="5" t="s">
        <v>30</v>
      </c>
      <c r="C27" s="5"/>
      <c r="D27" s="4" t="s">
        <v>35</v>
      </c>
      <c r="E27" s="4" t="s">
        <v>32</v>
      </c>
      <c r="F27" s="4">
        <v>6196.38</v>
      </c>
    </row>
    <row r="28" spans="1:6" ht="12.75" customHeight="1">
      <c r="A28" s="1"/>
      <c r="B28" s="5" t="s">
        <v>30</v>
      </c>
      <c r="C28" s="5"/>
      <c r="D28" s="4" t="s">
        <v>36</v>
      </c>
      <c r="E28" s="4" t="s">
        <v>32</v>
      </c>
      <c r="F28" s="4">
        <v>6196.38</v>
      </c>
    </row>
    <row r="29" spans="1:6" ht="12.75" customHeight="1">
      <c r="A29" s="1"/>
      <c r="B29" s="5" t="s">
        <v>30</v>
      </c>
      <c r="C29" s="5"/>
      <c r="D29" s="4" t="s">
        <v>37</v>
      </c>
      <c r="E29" s="4" t="s">
        <v>32</v>
      </c>
      <c r="F29" s="4">
        <v>6196.38</v>
      </c>
    </row>
    <row r="30" spans="1:6" ht="12.75" customHeight="1">
      <c r="A30" s="1"/>
      <c r="B30" s="5" t="s">
        <v>30</v>
      </c>
      <c r="C30" s="5"/>
      <c r="D30" s="4" t="s">
        <v>38</v>
      </c>
      <c r="E30" s="4" t="s">
        <v>32</v>
      </c>
      <c r="F30" s="4">
        <v>6196.38</v>
      </c>
    </row>
    <row r="31" spans="1:6" ht="12.75" customHeight="1">
      <c r="A31" s="1"/>
      <c r="B31" s="5" t="s">
        <v>30</v>
      </c>
      <c r="C31" s="5"/>
      <c r="D31" s="4" t="s">
        <v>39</v>
      </c>
      <c r="E31" s="4" t="s">
        <v>32</v>
      </c>
      <c r="F31" s="4">
        <v>6196.38</v>
      </c>
    </row>
    <row r="32" spans="1:6" ht="12.75" customHeight="1">
      <c r="A32" s="1"/>
      <c r="B32" s="5" t="s">
        <v>30</v>
      </c>
      <c r="C32" s="5"/>
      <c r="D32" s="4" t="s">
        <v>40</v>
      </c>
      <c r="E32" s="4" t="s">
        <v>32</v>
      </c>
      <c r="F32" s="4">
        <v>6196.38</v>
      </c>
    </row>
    <row r="33" spans="1:6" ht="12.75" customHeight="1">
      <c r="A33" s="1"/>
      <c r="B33" s="5" t="s">
        <v>30</v>
      </c>
      <c r="C33" s="5"/>
      <c r="D33" s="4" t="s">
        <v>182</v>
      </c>
      <c r="E33" s="4" t="s">
        <v>32</v>
      </c>
      <c r="F33" s="4">
        <v>6196.38</v>
      </c>
    </row>
    <row r="34" spans="1:6" ht="12.75" customHeight="1">
      <c r="A34" s="1"/>
      <c r="B34" s="5" t="s">
        <v>30</v>
      </c>
      <c r="C34" s="5"/>
      <c r="D34" s="4" t="s">
        <v>183</v>
      </c>
      <c r="E34" s="4" t="s">
        <v>32</v>
      </c>
      <c r="F34" s="4">
        <v>6196.38</v>
      </c>
    </row>
    <row r="35" spans="1:6" ht="12.75" customHeight="1">
      <c r="A35" s="1"/>
      <c r="B35" s="5" t="s">
        <v>30</v>
      </c>
      <c r="C35" s="5"/>
      <c r="D35" s="4" t="s">
        <v>184</v>
      </c>
      <c r="E35" s="4" t="s">
        <v>32</v>
      </c>
      <c r="F35" s="4">
        <v>6196.38</v>
      </c>
    </row>
    <row r="36" spans="1:6" ht="11.25" customHeight="1">
      <c r="A36" s="2" t="s">
        <v>41</v>
      </c>
      <c r="B36" s="7" t="s">
        <v>29</v>
      </c>
      <c r="C36" s="7"/>
      <c r="D36" s="7"/>
      <c r="E36" s="7"/>
      <c r="F36" s="3">
        <f>SUM(F37:F74)</f>
        <v>198035.64</v>
      </c>
    </row>
    <row r="37" spans="1:6" ht="11.1" customHeight="1">
      <c r="A37" s="1"/>
      <c r="B37" s="5" t="s">
        <v>42</v>
      </c>
      <c r="C37" s="5"/>
      <c r="D37" s="4" t="s">
        <v>43</v>
      </c>
      <c r="E37" s="4" t="s">
        <v>44</v>
      </c>
      <c r="F37" s="4">
        <v>750</v>
      </c>
    </row>
    <row r="38" spans="1:6" ht="11.1" customHeight="1">
      <c r="A38" s="1"/>
      <c r="B38" s="5" t="s">
        <v>45</v>
      </c>
      <c r="C38" s="5"/>
      <c r="D38" s="4" t="s">
        <v>43</v>
      </c>
      <c r="E38" s="4" t="s">
        <v>46</v>
      </c>
      <c r="F38" s="4">
        <v>6884.87</v>
      </c>
    </row>
    <row r="39" spans="1:6" ht="21.95" customHeight="1">
      <c r="A39" s="1"/>
      <c r="B39" s="5" t="s">
        <v>47</v>
      </c>
      <c r="C39" s="5"/>
      <c r="D39" s="4" t="s">
        <v>43</v>
      </c>
      <c r="E39" s="4" t="s">
        <v>48</v>
      </c>
      <c r="F39" s="4">
        <v>7917.6</v>
      </c>
    </row>
    <row r="40" spans="1:6" ht="21.95" customHeight="1">
      <c r="A40" s="1"/>
      <c r="B40" s="5" t="s">
        <v>49</v>
      </c>
      <c r="C40" s="5"/>
      <c r="D40" s="4" t="s">
        <v>50</v>
      </c>
      <c r="E40" s="4" t="s">
        <v>51</v>
      </c>
      <c r="F40" s="4">
        <v>10206</v>
      </c>
    </row>
    <row r="41" spans="1:6" ht="11.1" customHeight="1">
      <c r="A41" s="1"/>
      <c r="B41" s="5" t="s">
        <v>42</v>
      </c>
      <c r="C41" s="5"/>
      <c r="D41" s="4" t="s">
        <v>52</v>
      </c>
      <c r="E41" s="4" t="s">
        <v>44</v>
      </c>
      <c r="F41" s="4">
        <v>750</v>
      </c>
    </row>
    <row r="42" spans="1:6" ht="11.1" customHeight="1">
      <c r="A42" s="1"/>
      <c r="B42" s="5" t="s">
        <v>45</v>
      </c>
      <c r="C42" s="5"/>
      <c r="D42" s="4" t="s">
        <v>52</v>
      </c>
      <c r="E42" s="4" t="s">
        <v>46</v>
      </c>
      <c r="F42" s="4">
        <v>6884.87</v>
      </c>
    </row>
    <row r="43" spans="1:6" ht="21.95" customHeight="1">
      <c r="A43" s="1"/>
      <c r="B43" s="5" t="s">
        <v>47</v>
      </c>
      <c r="C43" s="5"/>
      <c r="D43" s="4" t="s">
        <v>52</v>
      </c>
      <c r="E43" s="4" t="s">
        <v>48</v>
      </c>
      <c r="F43" s="4">
        <v>7917.6</v>
      </c>
    </row>
    <row r="44" spans="1:6" ht="11.1" customHeight="1">
      <c r="A44" s="1"/>
      <c r="B44" s="5" t="s">
        <v>42</v>
      </c>
      <c r="C44" s="5"/>
      <c r="D44" s="4" t="s">
        <v>53</v>
      </c>
      <c r="E44" s="4" t="s">
        <v>44</v>
      </c>
      <c r="F44" s="4">
        <v>750</v>
      </c>
    </row>
    <row r="45" spans="1:6" ht="11.1" customHeight="1">
      <c r="A45" s="1"/>
      <c r="B45" s="5" t="s">
        <v>45</v>
      </c>
      <c r="C45" s="5"/>
      <c r="D45" s="4" t="s">
        <v>53</v>
      </c>
      <c r="E45" s="4" t="s">
        <v>46</v>
      </c>
      <c r="F45" s="4">
        <v>6884.87</v>
      </c>
    </row>
    <row r="46" spans="1:6" ht="21.95" customHeight="1">
      <c r="A46" s="1"/>
      <c r="B46" s="5" t="s">
        <v>47</v>
      </c>
      <c r="C46" s="5"/>
      <c r="D46" s="4" t="s">
        <v>53</v>
      </c>
      <c r="E46" s="4" t="s">
        <v>48</v>
      </c>
      <c r="F46" s="4">
        <v>7917.6</v>
      </c>
    </row>
    <row r="47" spans="1:6" ht="11.1" customHeight="1">
      <c r="A47" s="1"/>
      <c r="B47" s="5" t="s">
        <v>42</v>
      </c>
      <c r="C47" s="5"/>
      <c r="D47" s="4" t="s">
        <v>54</v>
      </c>
      <c r="E47" s="4" t="s">
        <v>44</v>
      </c>
      <c r="F47" s="4">
        <v>750</v>
      </c>
    </row>
    <row r="48" spans="1:6" ht="11.1" customHeight="1">
      <c r="A48" s="1"/>
      <c r="B48" s="5" t="s">
        <v>45</v>
      </c>
      <c r="C48" s="5"/>
      <c r="D48" s="4" t="s">
        <v>54</v>
      </c>
      <c r="E48" s="4" t="s">
        <v>46</v>
      </c>
      <c r="F48" s="4">
        <v>6884.87</v>
      </c>
    </row>
    <row r="49" spans="1:6" ht="21.95" customHeight="1">
      <c r="A49" s="1"/>
      <c r="B49" s="5" t="s">
        <v>47</v>
      </c>
      <c r="C49" s="5"/>
      <c r="D49" s="4" t="s">
        <v>54</v>
      </c>
      <c r="E49" s="4" t="s">
        <v>48</v>
      </c>
      <c r="F49" s="4">
        <v>7917.6</v>
      </c>
    </row>
    <row r="50" spans="1:6" ht="11.1" customHeight="1">
      <c r="A50" s="1"/>
      <c r="B50" s="5" t="s">
        <v>42</v>
      </c>
      <c r="C50" s="5"/>
      <c r="D50" s="4" t="s">
        <v>55</v>
      </c>
      <c r="E50" s="4" t="s">
        <v>44</v>
      </c>
      <c r="F50" s="4">
        <v>750</v>
      </c>
    </row>
    <row r="51" spans="1:6" ht="11.1" customHeight="1">
      <c r="A51" s="1"/>
      <c r="B51" s="5" t="s">
        <v>45</v>
      </c>
      <c r="C51" s="5"/>
      <c r="D51" s="4" t="s">
        <v>55</v>
      </c>
      <c r="E51" s="4" t="s">
        <v>46</v>
      </c>
      <c r="F51" s="4">
        <v>6884.87</v>
      </c>
    </row>
    <row r="52" spans="1:6" ht="21.95" customHeight="1">
      <c r="A52" s="1"/>
      <c r="B52" s="5" t="s">
        <v>47</v>
      </c>
      <c r="C52" s="5"/>
      <c r="D52" s="4" t="s">
        <v>55</v>
      </c>
      <c r="E52" s="4" t="s">
        <v>48</v>
      </c>
      <c r="F52" s="4">
        <v>7917.6</v>
      </c>
    </row>
    <row r="53" spans="1:6" ht="11.1" customHeight="1">
      <c r="A53" s="1"/>
      <c r="B53" s="5" t="s">
        <v>42</v>
      </c>
      <c r="C53" s="5"/>
      <c r="D53" s="4" t="s">
        <v>56</v>
      </c>
      <c r="E53" s="4" t="s">
        <v>44</v>
      </c>
      <c r="F53" s="4">
        <v>750</v>
      </c>
    </row>
    <row r="54" spans="1:6" ht="11.1" customHeight="1">
      <c r="A54" s="1"/>
      <c r="B54" s="5" t="s">
        <v>45</v>
      </c>
      <c r="C54" s="5"/>
      <c r="D54" s="4" t="s">
        <v>56</v>
      </c>
      <c r="E54" s="4" t="s">
        <v>46</v>
      </c>
      <c r="F54" s="4">
        <v>6884.87</v>
      </c>
    </row>
    <row r="55" spans="1:6" ht="21.95" customHeight="1">
      <c r="A55" s="1"/>
      <c r="B55" s="5" t="s">
        <v>47</v>
      </c>
      <c r="C55" s="5"/>
      <c r="D55" s="4" t="s">
        <v>56</v>
      </c>
      <c r="E55" s="4" t="s">
        <v>48</v>
      </c>
      <c r="F55" s="4">
        <v>7917.6</v>
      </c>
    </row>
    <row r="56" spans="1:6" ht="11.1" customHeight="1">
      <c r="A56" s="1"/>
      <c r="B56" s="5" t="s">
        <v>42</v>
      </c>
      <c r="C56" s="5"/>
      <c r="D56" s="4" t="s">
        <v>57</v>
      </c>
      <c r="E56" s="4" t="s">
        <v>44</v>
      </c>
      <c r="F56" s="4">
        <v>750</v>
      </c>
    </row>
    <row r="57" spans="1:6" ht="11.1" customHeight="1">
      <c r="A57" s="1"/>
      <c r="B57" s="5" t="s">
        <v>45</v>
      </c>
      <c r="C57" s="5"/>
      <c r="D57" s="4" t="s">
        <v>57</v>
      </c>
      <c r="E57" s="4" t="s">
        <v>46</v>
      </c>
      <c r="F57" s="4">
        <v>6884.87</v>
      </c>
    </row>
    <row r="58" spans="1:6" ht="21.95" customHeight="1">
      <c r="A58" s="1"/>
      <c r="B58" s="5" t="s">
        <v>47</v>
      </c>
      <c r="C58" s="5"/>
      <c r="D58" s="4" t="s">
        <v>57</v>
      </c>
      <c r="E58" s="4" t="s">
        <v>48</v>
      </c>
      <c r="F58" s="4">
        <v>7917.6</v>
      </c>
    </row>
    <row r="59" spans="1:6" ht="11.1" customHeight="1">
      <c r="A59" s="1"/>
      <c r="B59" s="5" t="s">
        <v>58</v>
      </c>
      <c r="C59" s="5"/>
      <c r="D59" s="4" t="s">
        <v>59</v>
      </c>
      <c r="E59" s="4" t="s">
        <v>60</v>
      </c>
      <c r="F59" s="4">
        <v>1200</v>
      </c>
    </row>
    <row r="60" spans="1:6" ht="11.1" customHeight="1">
      <c r="A60" s="1"/>
      <c r="B60" s="5" t="s">
        <v>42</v>
      </c>
      <c r="C60" s="5"/>
      <c r="D60" s="4" t="s">
        <v>61</v>
      </c>
      <c r="E60" s="4" t="s">
        <v>44</v>
      </c>
      <c r="F60" s="4">
        <v>750</v>
      </c>
    </row>
    <row r="61" spans="1:6" ht="11.1" customHeight="1">
      <c r="A61" s="1"/>
      <c r="B61" s="5" t="s">
        <v>45</v>
      </c>
      <c r="C61" s="5"/>
      <c r="D61" s="4" t="s">
        <v>61</v>
      </c>
      <c r="E61" s="4" t="s">
        <v>46</v>
      </c>
      <c r="F61" s="4">
        <v>6884.87</v>
      </c>
    </row>
    <row r="62" spans="1:6" ht="21.95" customHeight="1">
      <c r="A62" s="1"/>
      <c r="B62" s="5" t="s">
        <v>47</v>
      </c>
      <c r="C62" s="5"/>
      <c r="D62" s="4" t="s">
        <v>61</v>
      </c>
      <c r="E62" s="4" t="s">
        <v>48</v>
      </c>
      <c r="F62" s="4">
        <v>7917.6</v>
      </c>
    </row>
    <row r="63" spans="1:6" ht="11.1" customHeight="1">
      <c r="A63" s="1"/>
      <c r="B63" s="5" t="s">
        <v>42</v>
      </c>
      <c r="C63" s="5"/>
      <c r="D63" s="4" t="s">
        <v>62</v>
      </c>
      <c r="E63" s="4" t="s">
        <v>44</v>
      </c>
      <c r="F63" s="4">
        <v>750</v>
      </c>
    </row>
    <row r="64" spans="1:6" ht="11.1" customHeight="1">
      <c r="A64" s="1"/>
      <c r="B64" s="5" t="s">
        <v>45</v>
      </c>
      <c r="C64" s="5"/>
      <c r="D64" s="4" t="s">
        <v>62</v>
      </c>
      <c r="E64" s="4" t="s">
        <v>46</v>
      </c>
      <c r="F64" s="4">
        <v>6884.87</v>
      </c>
    </row>
    <row r="65" spans="1:6" ht="21.95" customHeight="1">
      <c r="A65" s="1"/>
      <c r="B65" s="5" t="s">
        <v>47</v>
      </c>
      <c r="C65" s="5"/>
      <c r="D65" s="4" t="s">
        <v>62</v>
      </c>
      <c r="E65" s="4" t="s">
        <v>48</v>
      </c>
      <c r="F65" s="4">
        <v>7917.6</v>
      </c>
    </row>
    <row r="66" spans="1:6" ht="10.5" customHeight="1">
      <c r="A66" s="1"/>
      <c r="B66" s="5" t="s">
        <v>42</v>
      </c>
      <c r="C66" s="5"/>
      <c r="D66" s="4" t="s">
        <v>185</v>
      </c>
      <c r="E66" s="4" t="s">
        <v>44</v>
      </c>
      <c r="F66" s="4">
        <v>750</v>
      </c>
    </row>
    <row r="67" spans="1:6" ht="11.25" customHeight="1">
      <c r="A67" s="1"/>
      <c r="B67" s="5" t="s">
        <v>45</v>
      </c>
      <c r="C67" s="5"/>
      <c r="D67" s="4" t="s">
        <v>185</v>
      </c>
      <c r="E67" s="4" t="s">
        <v>46</v>
      </c>
      <c r="F67" s="4">
        <v>6884.87</v>
      </c>
    </row>
    <row r="68" spans="1:6" ht="21.95" customHeight="1">
      <c r="A68" s="1"/>
      <c r="B68" s="5" t="s">
        <v>47</v>
      </c>
      <c r="C68" s="5"/>
      <c r="D68" s="4" t="s">
        <v>185</v>
      </c>
      <c r="E68" s="4" t="s">
        <v>48</v>
      </c>
      <c r="F68" s="4">
        <v>7917.6</v>
      </c>
    </row>
    <row r="69" spans="1:6" ht="10.5" customHeight="1">
      <c r="A69" s="1"/>
      <c r="B69" s="5" t="s">
        <v>42</v>
      </c>
      <c r="C69" s="5"/>
      <c r="D69" s="4" t="s">
        <v>186</v>
      </c>
      <c r="E69" s="4" t="s">
        <v>44</v>
      </c>
      <c r="F69" s="4">
        <v>750</v>
      </c>
    </row>
    <row r="70" spans="1:6" ht="12" customHeight="1">
      <c r="A70" s="1"/>
      <c r="B70" s="5" t="s">
        <v>45</v>
      </c>
      <c r="C70" s="5"/>
      <c r="D70" s="4" t="s">
        <v>186</v>
      </c>
      <c r="E70" s="4" t="s">
        <v>46</v>
      </c>
      <c r="F70" s="4">
        <v>6884.87</v>
      </c>
    </row>
    <row r="71" spans="1:6" ht="21.95" customHeight="1">
      <c r="A71" s="1"/>
      <c r="B71" s="5" t="s">
        <v>47</v>
      </c>
      <c r="C71" s="5"/>
      <c r="D71" s="4" t="s">
        <v>186</v>
      </c>
      <c r="E71" s="4" t="s">
        <v>48</v>
      </c>
      <c r="F71" s="4">
        <v>7917.6</v>
      </c>
    </row>
    <row r="72" spans="1:6" ht="10.5" customHeight="1">
      <c r="A72" s="1"/>
      <c r="B72" s="5" t="s">
        <v>42</v>
      </c>
      <c r="C72" s="5"/>
      <c r="D72" s="4" t="s">
        <v>187</v>
      </c>
      <c r="E72" s="4" t="s">
        <v>44</v>
      </c>
      <c r="F72" s="4">
        <v>750</v>
      </c>
    </row>
    <row r="73" spans="1:6" ht="10.5" customHeight="1">
      <c r="A73" s="1"/>
      <c r="B73" s="5" t="s">
        <v>45</v>
      </c>
      <c r="C73" s="5"/>
      <c r="D73" s="4" t="s">
        <v>187</v>
      </c>
      <c r="E73" s="4" t="s">
        <v>46</v>
      </c>
      <c r="F73" s="4">
        <v>6884.87</v>
      </c>
    </row>
    <row r="74" spans="1:6" ht="21.95" customHeight="1">
      <c r="A74" s="1"/>
      <c r="B74" s="5" t="s">
        <v>47</v>
      </c>
      <c r="C74" s="5"/>
      <c r="D74" s="4" t="s">
        <v>187</v>
      </c>
      <c r="E74" s="4" t="s">
        <v>48</v>
      </c>
      <c r="F74" s="4">
        <v>7917.6</v>
      </c>
    </row>
    <row r="75" spans="1:6" ht="11.25" customHeight="1">
      <c r="A75" s="2" t="s">
        <v>63</v>
      </c>
      <c r="B75" s="7" t="s">
        <v>29</v>
      </c>
      <c r="C75" s="7"/>
      <c r="D75" s="7"/>
      <c r="E75" s="7"/>
      <c r="F75" s="3">
        <f>SUM(F76:F88)</f>
        <v>200074.04999999996</v>
      </c>
    </row>
    <row r="76" spans="1:6" ht="21.95" customHeight="1">
      <c r="A76" s="1"/>
      <c r="B76" s="5" t="s">
        <v>64</v>
      </c>
      <c r="C76" s="5"/>
      <c r="D76" s="4" t="s">
        <v>65</v>
      </c>
      <c r="E76" s="4" t="s">
        <v>66</v>
      </c>
      <c r="F76" s="4">
        <v>16385.990000000002</v>
      </c>
    </row>
    <row r="77" spans="1:6" ht="21.95" customHeight="1">
      <c r="A77" s="1"/>
      <c r="B77" s="5" t="s">
        <v>64</v>
      </c>
      <c r="C77" s="5"/>
      <c r="D77" s="4" t="s">
        <v>67</v>
      </c>
      <c r="E77" s="4" t="s">
        <v>66</v>
      </c>
      <c r="F77" s="4">
        <v>16385.990000000002</v>
      </c>
    </row>
    <row r="78" spans="1:6" ht="21.95" customHeight="1">
      <c r="A78" s="1"/>
      <c r="B78" s="5" t="s">
        <v>64</v>
      </c>
      <c r="C78" s="5"/>
      <c r="D78" s="4" t="s">
        <v>68</v>
      </c>
      <c r="E78" s="4" t="s">
        <v>66</v>
      </c>
      <c r="F78" s="4">
        <v>16385.990000000002</v>
      </c>
    </row>
    <row r="79" spans="1:6" ht="21.95" customHeight="1">
      <c r="A79" s="1"/>
      <c r="B79" s="5" t="s">
        <v>69</v>
      </c>
      <c r="C79" s="5"/>
      <c r="D79" s="4" t="s">
        <v>70</v>
      </c>
      <c r="E79" s="4" t="s">
        <v>71</v>
      </c>
      <c r="F79" s="4">
        <v>3442.44</v>
      </c>
    </row>
    <row r="80" spans="1:6" ht="21.95" customHeight="1">
      <c r="A80" s="1"/>
      <c r="B80" s="5" t="s">
        <v>64</v>
      </c>
      <c r="C80" s="5"/>
      <c r="D80" s="4" t="s">
        <v>72</v>
      </c>
      <c r="E80" s="4" t="s">
        <v>66</v>
      </c>
      <c r="F80" s="4">
        <v>16385.900000000001</v>
      </c>
    </row>
    <row r="81" spans="1:6" ht="21.95" customHeight="1">
      <c r="A81" s="1"/>
      <c r="B81" s="5" t="s">
        <v>64</v>
      </c>
      <c r="C81" s="5"/>
      <c r="D81" s="4" t="s">
        <v>73</v>
      </c>
      <c r="E81" s="4" t="s">
        <v>66</v>
      </c>
      <c r="F81" s="4">
        <v>16385.900000000001</v>
      </c>
    </row>
    <row r="82" spans="1:6" ht="21.95" customHeight="1">
      <c r="A82" s="1"/>
      <c r="B82" s="5" t="s">
        <v>64</v>
      </c>
      <c r="C82" s="5"/>
      <c r="D82" s="4" t="s">
        <v>74</v>
      </c>
      <c r="E82" s="4" t="s">
        <v>66</v>
      </c>
      <c r="F82" s="4">
        <v>16385.900000000001</v>
      </c>
    </row>
    <row r="83" spans="1:6" ht="21.95" customHeight="1">
      <c r="A83" s="1"/>
      <c r="B83" s="5" t="s">
        <v>64</v>
      </c>
      <c r="C83" s="5"/>
      <c r="D83" s="4" t="s">
        <v>75</v>
      </c>
      <c r="E83" s="4" t="s">
        <v>66</v>
      </c>
      <c r="F83" s="4">
        <v>16385.990000000002</v>
      </c>
    </row>
    <row r="84" spans="1:6" ht="21.95" customHeight="1">
      <c r="A84" s="1"/>
      <c r="B84" s="5" t="s">
        <v>64</v>
      </c>
      <c r="C84" s="5"/>
      <c r="D84" s="4" t="s">
        <v>76</v>
      </c>
      <c r="E84" s="4" t="s">
        <v>66</v>
      </c>
      <c r="F84" s="4">
        <v>16385.990000000002</v>
      </c>
    </row>
    <row r="85" spans="1:6" ht="21.95" customHeight="1">
      <c r="A85" s="1"/>
      <c r="B85" s="5" t="s">
        <v>64</v>
      </c>
      <c r="C85" s="5"/>
      <c r="D85" s="4" t="s">
        <v>77</v>
      </c>
      <c r="E85" s="4" t="s">
        <v>66</v>
      </c>
      <c r="F85" s="4">
        <v>16385.990000000002</v>
      </c>
    </row>
    <row r="86" spans="1:6" ht="21.95" customHeight="1">
      <c r="A86" s="1"/>
      <c r="B86" s="5" t="s">
        <v>64</v>
      </c>
      <c r="C86" s="5"/>
      <c r="D86" s="4" t="s">
        <v>188</v>
      </c>
      <c r="E86" s="4" t="s">
        <v>66</v>
      </c>
      <c r="F86" s="4">
        <v>16385.990000000002</v>
      </c>
    </row>
    <row r="87" spans="1:6" ht="21.95" customHeight="1">
      <c r="A87" s="1"/>
      <c r="B87" s="5" t="s">
        <v>64</v>
      </c>
      <c r="C87" s="5"/>
      <c r="D87" s="4" t="s">
        <v>189</v>
      </c>
      <c r="E87" s="4" t="s">
        <v>66</v>
      </c>
      <c r="F87" s="4">
        <v>16385.990000000002</v>
      </c>
    </row>
    <row r="88" spans="1:6" ht="21.95" customHeight="1">
      <c r="A88" s="1"/>
      <c r="B88" s="5" t="s">
        <v>64</v>
      </c>
      <c r="C88" s="5"/>
      <c r="D88" s="4" t="s">
        <v>190</v>
      </c>
      <c r="E88" s="4" t="s">
        <v>66</v>
      </c>
      <c r="F88" s="4">
        <v>16385.990000000002</v>
      </c>
    </row>
    <row r="89" spans="1:6" ht="10.5" customHeight="1">
      <c r="A89" s="2" t="s">
        <v>78</v>
      </c>
      <c r="B89" s="7" t="s">
        <v>29</v>
      </c>
      <c r="C89" s="7"/>
      <c r="D89" s="7"/>
      <c r="E89" s="7"/>
      <c r="F89" s="3">
        <f>SUM(F90:F91)</f>
        <v>1960.8</v>
      </c>
    </row>
    <row r="90" spans="1:6" ht="11.1" customHeight="1">
      <c r="A90" s="1"/>
      <c r="B90" s="5" t="s">
        <v>79</v>
      </c>
      <c r="C90" s="5"/>
      <c r="D90" s="4" t="s">
        <v>80</v>
      </c>
      <c r="E90" s="4" t="s">
        <v>81</v>
      </c>
      <c r="F90" s="4">
        <v>980.4</v>
      </c>
    </row>
    <row r="91" spans="1:6" ht="11.1" customHeight="1">
      <c r="A91" s="1"/>
      <c r="B91" s="5" t="s">
        <v>79</v>
      </c>
      <c r="C91" s="5"/>
      <c r="D91" s="4" t="s">
        <v>191</v>
      </c>
      <c r="E91" s="4" t="s">
        <v>81</v>
      </c>
      <c r="F91" s="4">
        <v>980.4</v>
      </c>
    </row>
    <row r="92" spans="1:6" ht="10.5" customHeight="1">
      <c r="A92" s="2" t="s">
        <v>82</v>
      </c>
      <c r="B92" s="7" t="s">
        <v>29</v>
      </c>
      <c r="C92" s="7"/>
      <c r="D92" s="7"/>
      <c r="E92" s="7"/>
      <c r="F92" s="3">
        <f>SUM(F93:F112)</f>
        <v>97018.92</v>
      </c>
    </row>
    <row r="93" spans="1:6" ht="21.95" customHeight="1">
      <c r="A93" s="1"/>
      <c r="B93" s="5" t="s">
        <v>83</v>
      </c>
      <c r="C93" s="5"/>
      <c r="D93" s="4" t="s">
        <v>84</v>
      </c>
      <c r="E93" s="4" t="s">
        <v>85</v>
      </c>
      <c r="F93" s="4">
        <v>7573.36</v>
      </c>
    </row>
    <row r="94" spans="1:6" ht="33" customHeight="1">
      <c r="A94" s="1"/>
      <c r="B94" s="5" t="s">
        <v>86</v>
      </c>
      <c r="C94" s="5"/>
      <c r="D94" s="4" t="s">
        <v>87</v>
      </c>
      <c r="E94" s="4"/>
      <c r="F94" s="4">
        <v>3295.5</v>
      </c>
    </row>
    <row r="95" spans="1:6" ht="21.95" customHeight="1">
      <c r="A95" s="1"/>
      <c r="B95" s="5" t="s">
        <v>83</v>
      </c>
      <c r="C95" s="5"/>
      <c r="D95" s="4" t="s">
        <v>87</v>
      </c>
      <c r="E95" s="4" t="s">
        <v>85</v>
      </c>
      <c r="F95" s="4">
        <v>7573.36</v>
      </c>
    </row>
    <row r="96" spans="1:6" ht="21.95" customHeight="1">
      <c r="A96" s="1"/>
      <c r="B96" s="5" t="s">
        <v>83</v>
      </c>
      <c r="C96" s="5"/>
      <c r="D96" s="4" t="s">
        <v>88</v>
      </c>
      <c r="E96" s="4" t="s">
        <v>85</v>
      </c>
      <c r="F96" s="4">
        <v>7573.36</v>
      </c>
    </row>
    <row r="97" spans="1:6" ht="21.95" customHeight="1">
      <c r="A97" s="1"/>
      <c r="B97" s="5" t="s">
        <v>83</v>
      </c>
      <c r="C97" s="5"/>
      <c r="D97" s="4" t="s">
        <v>89</v>
      </c>
      <c r="E97" s="4" t="s">
        <v>85</v>
      </c>
      <c r="F97" s="4">
        <v>7573.36</v>
      </c>
    </row>
    <row r="98" spans="1:6" ht="21.95" customHeight="1">
      <c r="A98" s="1"/>
      <c r="B98" s="5" t="s">
        <v>83</v>
      </c>
      <c r="C98" s="5"/>
      <c r="D98" s="4" t="s">
        <v>90</v>
      </c>
      <c r="E98" s="4" t="s">
        <v>85</v>
      </c>
      <c r="F98" s="4">
        <v>7573.36</v>
      </c>
    </row>
    <row r="99" spans="1:6" ht="33" customHeight="1">
      <c r="A99" s="1"/>
      <c r="B99" s="5" t="s">
        <v>86</v>
      </c>
      <c r="C99" s="5"/>
      <c r="D99" s="4" t="s">
        <v>91</v>
      </c>
      <c r="E99" s="4"/>
      <c r="F99" s="4">
        <v>389.22</v>
      </c>
    </row>
    <row r="100" spans="1:6" ht="21.95" customHeight="1">
      <c r="A100" s="1"/>
      <c r="B100" s="5" t="s">
        <v>83</v>
      </c>
      <c r="C100" s="5"/>
      <c r="D100" s="4" t="s">
        <v>91</v>
      </c>
      <c r="E100" s="4" t="s">
        <v>85</v>
      </c>
      <c r="F100" s="4">
        <v>7573.36</v>
      </c>
    </row>
    <row r="101" spans="1:6" ht="21.95" customHeight="1">
      <c r="A101" s="1"/>
      <c r="B101" s="5" t="s">
        <v>83</v>
      </c>
      <c r="C101" s="5"/>
      <c r="D101" s="4" t="s">
        <v>92</v>
      </c>
      <c r="E101" s="4" t="s">
        <v>85</v>
      </c>
      <c r="F101" s="4">
        <v>7573.36</v>
      </c>
    </row>
    <row r="102" spans="1:6" ht="35.25" customHeight="1">
      <c r="A102" s="1"/>
      <c r="B102" s="5" t="s">
        <v>169</v>
      </c>
      <c r="C102" s="5"/>
      <c r="D102" s="4" t="s">
        <v>93</v>
      </c>
      <c r="E102" s="4" t="s">
        <v>94</v>
      </c>
      <c r="F102" s="4">
        <v>408.98</v>
      </c>
    </row>
    <row r="103" spans="1:6" ht="21.95" customHeight="1">
      <c r="A103" s="1"/>
      <c r="B103" s="5" t="s">
        <v>83</v>
      </c>
      <c r="C103" s="5"/>
      <c r="D103" s="4" t="s">
        <v>95</v>
      </c>
      <c r="E103" s="4" t="s">
        <v>96</v>
      </c>
      <c r="F103" s="4">
        <v>7573.36</v>
      </c>
    </row>
    <row r="104" spans="1:6" ht="33" customHeight="1">
      <c r="A104" s="1"/>
      <c r="B104" s="5" t="s">
        <v>169</v>
      </c>
      <c r="C104" s="5"/>
      <c r="D104" s="4" t="s">
        <v>97</v>
      </c>
      <c r="E104" s="4" t="s">
        <v>94</v>
      </c>
      <c r="F104" s="4">
        <v>408.98</v>
      </c>
    </row>
    <row r="105" spans="1:6" ht="21.95" customHeight="1">
      <c r="A105" s="1"/>
      <c r="B105" s="5" t="s">
        <v>83</v>
      </c>
      <c r="C105" s="5"/>
      <c r="D105" s="4" t="s">
        <v>98</v>
      </c>
      <c r="E105" s="4" t="s">
        <v>85</v>
      </c>
      <c r="F105" s="4">
        <v>7573.36</v>
      </c>
    </row>
    <row r="106" spans="1:6" ht="35.25" customHeight="1">
      <c r="A106" s="1"/>
      <c r="B106" s="5" t="s">
        <v>169</v>
      </c>
      <c r="C106" s="5"/>
      <c r="D106" s="4" t="s">
        <v>99</v>
      </c>
      <c r="E106" s="4" t="s">
        <v>94</v>
      </c>
      <c r="F106" s="4">
        <v>408.98</v>
      </c>
    </row>
    <row r="107" spans="1:6" ht="35.25" customHeight="1">
      <c r="A107" s="1"/>
      <c r="B107" s="5" t="s">
        <v>83</v>
      </c>
      <c r="C107" s="5"/>
      <c r="D107" s="4" t="s">
        <v>192</v>
      </c>
      <c r="E107" s="4" t="s">
        <v>85</v>
      </c>
      <c r="F107" s="4">
        <v>7573.36</v>
      </c>
    </row>
    <row r="108" spans="1:6" ht="35.25" customHeight="1">
      <c r="A108" s="1"/>
      <c r="B108" s="5" t="s">
        <v>169</v>
      </c>
      <c r="C108" s="5"/>
      <c r="D108" s="4" t="s">
        <v>195</v>
      </c>
      <c r="E108" s="4" t="s">
        <v>94</v>
      </c>
      <c r="F108" s="4">
        <v>408.98</v>
      </c>
    </row>
    <row r="109" spans="1:6" ht="35.25" customHeight="1">
      <c r="A109" s="1"/>
      <c r="B109" s="5" t="s">
        <v>83</v>
      </c>
      <c r="C109" s="5"/>
      <c r="D109" s="4" t="s">
        <v>193</v>
      </c>
      <c r="E109" s="4" t="s">
        <v>85</v>
      </c>
      <c r="F109" s="4">
        <v>7573.36</v>
      </c>
    </row>
    <row r="110" spans="1:6" ht="35.25" customHeight="1">
      <c r="A110" s="1"/>
      <c r="B110" s="5" t="s">
        <v>169</v>
      </c>
      <c r="C110" s="5"/>
      <c r="D110" s="4" t="s">
        <v>196</v>
      </c>
      <c r="E110" s="4" t="s">
        <v>94</v>
      </c>
      <c r="F110" s="4">
        <v>408.98</v>
      </c>
    </row>
    <row r="111" spans="1:6" ht="35.25" customHeight="1">
      <c r="A111" s="1"/>
      <c r="B111" s="5" t="s">
        <v>83</v>
      </c>
      <c r="C111" s="5"/>
      <c r="D111" s="4" t="s">
        <v>194</v>
      </c>
      <c r="E111" s="4" t="s">
        <v>85</v>
      </c>
      <c r="F111" s="4">
        <v>7573.36</v>
      </c>
    </row>
    <row r="112" spans="1:6" ht="35.25" customHeight="1">
      <c r="A112" s="1"/>
      <c r="B112" s="5" t="s">
        <v>169</v>
      </c>
      <c r="C112" s="5"/>
      <c r="D112" s="4" t="s">
        <v>197</v>
      </c>
      <c r="E112" s="4" t="s">
        <v>94</v>
      </c>
      <c r="F112" s="4">
        <v>408.98</v>
      </c>
    </row>
    <row r="113" spans="1:6" ht="12" customHeight="1">
      <c r="A113" s="2" t="s">
        <v>100</v>
      </c>
      <c r="B113" s="7" t="s">
        <v>29</v>
      </c>
      <c r="C113" s="7"/>
      <c r="D113" s="7"/>
      <c r="E113" s="7"/>
      <c r="F113" s="3">
        <f>SUM(F114:F122)</f>
        <v>24785.550000000003</v>
      </c>
    </row>
    <row r="114" spans="1:6" ht="21.95" customHeight="1">
      <c r="A114" s="1"/>
      <c r="B114" s="5" t="s">
        <v>101</v>
      </c>
      <c r="C114" s="5"/>
      <c r="D114" s="4" t="s">
        <v>89</v>
      </c>
      <c r="E114" s="4" t="s">
        <v>102</v>
      </c>
      <c r="F114" s="4">
        <v>2753.95</v>
      </c>
    </row>
    <row r="115" spans="1:6" ht="21.95" customHeight="1">
      <c r="A115" s="1"/>
      <c r="B115" s="5" t="s">
        <v>101</v>
      </c>
      <c r="C115" s="5"/>
      <c r="D115" s="4" t="s">
        <v>90</v>
      </c>
      <c r="E115" s="4" t="s">
        <v>102</v>
      </c>
      <c r="F115" s="4">
        <v>2753.95</v>
      </c>
    </row>
    <row r="116" spans="1:6" ht="21.95" customHeight="1">
      <c r="A116" s="1"/>
      <c r="B116" s="5" t="s">
        <v>101</v>
      </c>
      <c r="C116" s="5"/>
      <c r="D116" s="4" t="s">
        <v>91</v>
      </c>
      <c r="E116" s="4" t="s">
        <v>102</v>
      </c>
      <c r="F116" s="4">
        <v>2753.95</v>
      </c>
    </row>
    <row r="117" spans="1:6" ht="21.95" customHeight="1">
      <c r="A117" s="1"/>
      <c r="B117" s="5" t="s">
        <v>101</v>
      </c>
      <c r="C117" s="5"/>
      <c r="D117" s="4" t="s">
        <v>92</v>
      </c>
      <c r="E117" s="4" t="s">
        <v>102</v>
      </c>
      <c r="F117" s="4">
        <v>2753.95</v>
      </c>
    </row>
    <row r="118" spans="1:6" ht="21.95" customHeight="1">
      <c r="A118" s="1"/>
      <c r="B118" s="5" t="s">
        <v>101</v>
      </c>
      <c r="C118" s="5"/>
      <c r="D118" s="4" t="s">
        <v>95</v>
      </c>
      <c r="E118" s="4" t="s">
        <v>102</v>
      </c>
      <c r="F118" s="4">
        <v>2753.95</v>
      </c>
    </row>
    <row r="119" spans="1:6" ht="21.95" customHeight="1">
      <c r="A119" s="1"/>
      <c r="B119" s="5" t="s">
        <v>101</v>
      </c>
      <c r="C119" s="5"/>
      <c r="D119" s="4" t="s">
        <v>98</v>
      </c>
      <c r="E119" s="4" t="s">
        <v>102</v>
      </c>
      <c r="F119" s="4">
        <v>2753.95</v>
      </c>
    </row>
    <row r="120" spans="1:6" ht="21.95" customHeight="1">
      <c r="A120" s="1"/>
      <c r="B120" s="5" t="s">
        <v>101</v>
      </c>
      <c r="C120" s="5"/>
      <c r="D120" s="4" t="s">
        <v>192</v>
      </c>
      <c r="E120" s="4" t="s">
        <v>102</v>
      </c>
      <c r="F120" s="4">
        <v>2753.95</v>
      </c>
    </row>
    <row r="121" spans="1:6" ht="21.95" customHeight="1">
      <c r="A121" s="1"/>
      <c r="B121" s="5" t="s">
        <v>101</v>
      </c>
      <c r="C121" s="5"/>
      <c r="D121" s="4" t="s">
        <v>193</v>
      </c>
      <c r="E121" s="4" t="s">
        <v>102</v>
      </c>
      <c r="F121" s="4">
        <v>2753.95</v>
      </c>
    </row>
    <row r="122" spans="1:6" ht="21.95" customHeight="1">
      <c r="A122" s="1"/>
      <c r="B122" s="5" t="s">
        <v>101</v>
      </c>
      <c r="C122" s="5"/>
      <c r="D122" s="4" t="s">
        <v>194</v>
      </c>
      <c r="E122" s="4" t="s">
        <v>102</v>
      </c>
      <c r="F122" s="4">
        <v>2753.95</v>
      </c>
    </row>
    <row r="123" spans="1:6" ht="12" customHeight="1">
      <c r="A123" s="2" t="s">
        <v>103</v>
      </c>
      <c r="B123" s="7" t="s">
        <v>29</v>
      </c>
      <c r="C123" s="7"/>
      <c r="D123" s="7"/>
      <c r="E123" s="7"/>
      <c r="F123" s="3">
        <f>SUM(F124:F135)</f>
        <v>230680.69</v>
      </c>
    </row>
    <row r="124" spans="1:6" ht="21.95" customHeight="1">
      <c r="A124" s="1"/>
      <c r="B124" s="5" t="s">
        <v>104</v>
      </c>
      <c r="C124" s="5"/>
      <c r="D124" s="4" t="s">
        <v>105</v>
      </c>
      <c r="E124" s="4" t="s">
        <v>44</v>
      </c>
      <c r="F124" s="4">
        <v>19277.64</v>
      </c>
    </row>
    <row r="125" spans="1:6" ht="21.95" customHeight="1">
      <c r="A125" s="1"/>
      <c r="B125" s="5" t="s">
        <v>104</v>
      </c>
      <c r="C125" s="5"/>
      <c r="D125" s="4" t="s">
        <v>106</v>
      </c>
      <c r="E125" s="4" t="s">
        <v>44</v>
      </c>
      <c r="F125" s="4">
        <v>19048.14</v>
      </c>
    </row>
    <row r="126" spans="1:6" ht="21.95" customHeight="1">
      <c r="A126" s="1"/>
      <c r="B126" s="5" t="s">
        <v>104</v>
      </c>
      <c r="C126" s="5"/>
      <c r="D126" s="4" t="s">
        <v>107</v>
      </c>
      <c r="E126" s="4" t="s">
        <v>44</v>
      </c>
      <c r="F126" s="4">
        <v>19277.64</v>
      </c>
    </row>
    <row r="127" spans="1:6" ht="21.95" customHeight="1">
      <c r="A127" s="1"/>
      <c r="B127" s="5" t="s">
        <v>104</v>
      </c>
      <c r="C127" s="5"/>
      <c r="D127" s="4" t="s">
        <v>108</v>
      </c>
      <c r="E127" s="4" t="s">
        <v>44</v>
      </c>
      <c r="F127" s="4">
        <v>19277.64</v>
      </c>
    </row>
    <row r="128" spans="1:6" ht="21.95" customHeight="1">
      <c r="A128" s="1"/>
      <c r="B128" s="5" t="s">
        <v>104</v>
      </c>
      <c r="C128" s="5"/>
      <c r="D128" s="4" t="s">
        <v>109</v>
      </c>
      <c r="E128" s="4" t="s">
        <v>44</v>
      </c>
      <c r="F128" s="4">
        <v>19277.64</v>
      </c>
    </row>
    <row r="129" spans="1:6" ht="21.95" customHeight="1">
      <c r="A129" s="1"/>
      <c r="B129" s="5" t="s">
        <v>104</v>
      </c>
      <c r="C129" s="5"/>
      <c r="D129" s="4" t="s">
        <v>110</v>
      </c>
      <c r="E129" s="4" t="s">
        <v>44</v>
      </c>
      <c r="F129" s="4">
        <v>19277.64</v>
      </c>
    </row>
    <row r="130" spans="1:6" ht="21.95" customHeight="1">
      <c r="A130" s="1"/>
      <c r="B130" s="5" t="s">
        <v>104</v>
      </c>
      <c r="C130" s="5"/>
      <c r="D130" s="4" t="s">
        <v>111</v>
      </c>
      <c r="E130" s="4" t="s">
        <v>44</v>
      </c>
      <c r="F130" s="4">
        <v>19277.64</v>
      </c>
    </row>
    <row r="131" spans="1:6" ht="21.95" customHeight="1">
      <c r="A131" s="1"/>
      <c r="B131" s="5" t="s">
        <v>104</v>
      </c>
      <c r="C131" s="5"/>
      <c r="D131" s="4" t="s">
        <v>112</v>
      </c>
      <c r="E131" s="4" t="s">
        <v>44</v>
      </c>
      <c r="F131" s="4">
        <v>19277.64</v>
      </c>
    </row>
    <row r="132" spans="1:6" ht="21.95" customHeight="1">
      <c r="A132" s="1"/>
      <c r="B132" s="5" t="s">
        <v>104</v>
      </c>
      <c r="C132" s="5"/>
      <c r="D132" s="4" t="s">
        <v>113</v>
      </c>
      <c r="E132" s="4" t="s">
        <v>44</v>
      </c>
      <c r="F132" s="4">
        <v>19063.439999999999</v>
      </c>
    </row>
    <row r="133" spans="1:6" ht="21.95" customHeight="1">
      <c r="A133" s="1"/>
      <c r="B133" s="5" t="s">
        <v>104</v>
      </c>
      <c r="C133" s="5"/>
      <c r="D133" s="4" t="s">
        <v>198</v>
      </c>
      <c r="E133" s="4" t="s">
        <v>44</v>
      </c>
      <c r="F133" s="4">
        <v>19070.349999999999</v>
      </c>
    </row>
    <row r="134" spans="1:6" ht="21.95" customHeight="1">
      <c r="A134" s="1"/>
      <c r="B134" s="5" t="s">
        <v>104</v>
      </c>
      <c r="C134" s="5"/>
      <c r="D134" s="4" t="s">
        <v>199</v>
      </c>
      <c r="E134" s="4" t="s">
        <v>44</v>
      </c>
      <c r="F134" s="4">
        <v>19277.64</v>
      </c>
    </row>
    <row r="135" spans="1:6" ht="21.95" customHeight="1">
      <c r="A135" s="1"/>
      <c r="B135" s="5" t="s">
        <v>104</v>
      </c>
      <c r="C135" s="5"/>
      <c r="D135" s="4" t="s">
        <v>200</v>
      </c>
      <c r="E135" s="4" t="s">
        <v>44</v>
      </c>
      <c r="F135" s="4">
        <v>19277.64</v>
      </c>
    </row>
    <row r="136" spans="1:6" ht="21" customHeight="1">
      <c r="A136" s="2" t="s">
        <v>114</v>
      </c>
      <c r="B136" s="7" t="s">
        <v>29</v>
      </c>
      <c r="C136" s="7"/>
      <c r="D136" s="7"/>
      <c r="E136" s="7"/>
      <c r="F136" s="3">
        <f>SUM(F137:F147)</f>
        <v>57547.489999999991</v>
      </c>
    </row>
    <row r="137" spans="1:6" ht="43.5" customHeight="1">
      <c r="A137" s="1"/>
      <c r="B137" s="5" t="s">
        <v>115</v>
      </c>
      <c r="C137" s="5"/>
      <c r="D137" s="4" t="s">
        <v>116</v>
      </c>
      <c r="E137" s="4" t="s">
        <v>117</v>
      </c>
      <c r="F137" s="4">
        <v>5231.59</v>
      </c>
    </row>
    <row r="138" spans="1:6" ht="43.5" customHeight="1">
      <c r="A138" s="1"/>
      <c r="B138" s="5" t="s">
        <v>115</v>
      </c>
      <c r="C138" s="5"/>
      <c r="D138" s="4" t="s">
        <v>118</v>
      </c>
      <c r="E138" s="4" t="s">
        <v>117</v>
      </c>
      <c r="F138" s="4">
        <v>5231.59</v>
      </c>
    </row>
    <row r="139" spans="1:6" ht="43.5" customHeight="1">
      <c r="A139" s="1"/>
      <c r="B139" s="5" t="s">
        <v>115</v>
      </c>
      <c r="C139" s="5"/>
      <c r="D139" s="4" t="s">
        <v>119</v>
      </c>
      <c r="E139" s="4" t="s">
        <v>117</v>
      </c>
      <c r="F139" s="4">
        <v>5231.59</v>
      </c>
    </row>
    <row r="140" spans="1:6" ht="43.5" customHeight="1">
      <c r="A140" s="1"/>
      <c r="B140" s="5" t="s">
        <v>115</v>
      </c>
      <c r="C140" s="5"/>
      <c r="D140" s="4" t="s">
        <v>120</v>
      </c>
      <c r="E140" s="4" t="s">
        <v>117</v>
      </c>
      <c r="F140" s="4">
        <v>5231.59</v>
      </c>
    </row>
    <row r="141" spans="1:6" ht="43.5" customHeight="1">
      <c r="A141" s="1"/>
      <c r="B141" s="5" t="s">
        <v>115</v>
      </c>
      <c r="C141" s="5"/>
      <c r="D141" s="4" t="s">
        <v>121</v>
      </c>
      <c r="E141" s="4" t="s">
        <v>117</v>
      </c>
      <c r="F141" s="4">
        <v>5231.59</v>
      </c>
    </row>
    <row r="142" spans="1:6" ht="43.5" customHeight="1">
      <c r="A142" s="1"/>
      <c r="B142" s="5" t="s">
        <v>115</v>
      </c>
      <c r="C142" s="5"/>
      <c r="D142" s="4" t="s">
        <v>122</v>
      </c>
      <c r="E142" s="4" t="s">
        <v>117</v>
      </c>
      <c r="F142" s="4">
        <v>5231.59</v>
      </c>
    </row>
    <row r="143" spans="1:6" ht="43.5" customHeight="1">
      <c r="A143" s="1"/>
      <c r="B143" s="5" t="s">
        <v>115</v>
      </c>
      <c r="C143" s="5"/>
      <c r="D143" s="4" t="s">
        <v>123</v>
      </c>
      <c r="E143" s="4" t="s">
        <v>117</v>
      </c>
      <c r="F143" s="4">
        <v>5231.59</v>
      </c>
    </row>
    <row r="144" spans="1:6" ht="43.5" customHeight="1">
      <c r="A144" s="1"/>
      <c r="B144" s="5" t="s">
        <v>115</v>
      </c>
      <c r="C144" s="5"/>
      <c r="D144" s="4" t="s">
        <v>124</v>
      </c>
      <c r="E144" s="4" t="s">
        <v>117</v>
      </c>
      <c r="F144" s="4">
        <v>5231.59</v>
      </c>
    </row>
    <row r="145" spans="1:6" ht="43.5" customHeight="1">
      <c r="A145" s="1"/>
      <c r="B145" s="5" t="s">
        <v>115</v>
      </c>
      <c r="C145" s="5"/>
      <c r="D145" s="4" t="s">
        <v>201</v>
      </c>
      <c r="E145" s="4" t="s">
        <v>117</v>
      </c>
      <c r="F145" s="4">
        <v>5231.59</v>
      </c>
    </row>
    <row r="146" spans="1:6" ht="43.5" customHeight="1">
      <c r="A146" s="1"/>
      <c r="B146" s="5" t="s">
        <v>115</v>
      </c>
      <c r="C146" s="5"/>
      <c r="D146" s="4" t="s">
        <v>202</v>
      </c>
      <c r="E146" s="4" t="s">
        <v>117</v>
      </c>
      <c r="F146" s="4">
        <v>5231.59</v>
      </c>
    </row>
    <row r="147" spans="1:6" ht="43.5" customHeight="1">
      <c r="A147" s="1"/>
      <c r="B147" s="5" t="s">
        <v>115</v>
      </c>
      <c r="C147" s="5"/>
      <c r="D147" s="4" t="s">
        <v>203</v>
      </c>
      <c r="E147" s="4" t="s">
        <v>117</v>
      </c>
      <c r="F147" s="4">
        <v>5231.59</v>
      </c>
    </row>
    <row r="148" spans="1:6" ht="12" customHeight="1">
      <c r="A148" s="2" t="s">
        <v>125</v>
      </c>
      <c r="B148" s="7" t="s">
        <v>29</v>
      </c>
      <c r="C148" s="7"/>
      <c r="D148" s="7"/>
      <c r="E148" s="7"/>
      <c r="F148" s="3">
        <v>1400</v>
      </c>
    </row>
    <row r="149" spans="1:6" ht="21.95" customHeight="1">
      <c r="A149" s="1"/>
      <c r="B149" s="5" t="s">
        <v>126</v>
      </c>
      <c r="C149" s="5"/>
      <c r="D149" s="4" t="s">
        <v>50</v>
      </c>
      <c r="E149" s="4" t="s">
        <v>127</v>
      </c>
      <c r="F149" s="4">
        <v>1400</v>
      </c>
    </row>
    <row r="150" spans="1:6" ht="10.5" customHeight="1">
      <c r="A150" s="2" t="s">
        <v>128</v>
      </c>
      <c r="B150" s="7" t="s">
        <v>29</v>
      </c>
      <c r="C150" s="7"/>
      <c r="D150" s="7"/>
      <c r="E150" s="7"/>
      <c r="F150" s="3">
        <v>3222.21</v>
      </c>
    </row>
    <row r="151" spans="1:6" ht="11.1" customHeight="1">
      <c r="A151" s="1"/>
      <c r="B151" s="5" t="s">
        <v>129</v>
      </c>
      <c r="C151" s="5"/>
      <c r="D151" s="4" t="s">
        <v>130</v>
      </c>
      <c r="E151" s="4" t="s">
        <v>44</v>
      </c>
      <c r="F151" s="4">
        <v>3222.21</v>
      </c>
    </row>
    <row r="152" spans="1:6" ht="11.25" customHeight="1">
      <c r="A152" s="2" t="s">
        <v>131</v>
      </c>
      <c r="B152" s="7" t="s">
        <v>29</v>
      </c>
      <c r="C152" s="7"/>
      <c r="D152" s="7"/>
      <c r="E152" s="7"/>
      <c r="F152" s="3">
        <f>SUM(F153:F174)</f>
        <v>71901.180000000008</v>
      </c>
    </row>
    <row r="153" spans="1:6" ht="33" customHeight="1">
      <c r="A153" s="1"/>
      <c r="B153" s="5" t="s">
        <v>86</v>
      </c>
      <c r="C153" s="5"/>
      <c r="D153" s="4" t="s">
        <v>84</v>
      </c>
      <c r="E153" s="4"/>
      <c r="F153" s="4">
        <v>218.54</v>
      </c>
    </row>
    <row r="154" spans="1:6" ht="21.95" customHeight="1">
      <c r="A154" s="1"/>
      <c r="B154" s="5" t="s">
        <v>132</v>
      </c>
      <c r="C154" s="5"/>
      <c r="D154" s="4" t="s">
        <v>84</v>
      </c>
      <c r="E154" s="4" t="s">
        <v>133</v>
      </c>
      <c r="F154" s="4">
        <v>5714.44</v>
      </c>
    </row>
    <row r="155" spans="1:6" ht="21.95" customHeight="1">
      <c r="A155" s="1"/>
      <c r="B155" s="5" t="s">
        <v>132</v>
      </c>
      <c r="C155" s="5"/>
      <c r="D155" s="4" t="s">
        <v>87</v>
      </c>
      <c r="E155" s="4" t="s">
        <v>133</v>
      </c>
      <c r="F155" s="4">
        <v>5714.44</v>
      </c>
    </row>
    <row r="156" spans="1:6" ht="33" customHeight="1">
      <c r="A156" s="1"/>
      <c r="B156" s="5" t="s">
        <v>86</v>
      </c>
      <c r="C156" s="5"/>
      <c r="D156" s="4" t="s">
        <v>88</v>
      </c>
      <c r="E156" s="4"/>
      <c r="F156" s="4">
        <v>352</v>
      </c>
    </row>
    <row r="157" spans="1:6" ht="21.95" customHeight="1">
      <c r="A157" s="1"/>
      <c r="B157" s="5" t="s">
        <v>132</v>
      </c>
      <c r="C157" s="5"/>
      <c r="D157" s="4" t="s">
        <v>88</v>
      </c>
      <c r="E157" s="4" t="s">
        <v>133</v>
      </c>
      <c r="F157" s="4">
        <v>5714.44</v>
      </c>
    </row>
    <row r="158" spans="1:6" ht="33" customHeight="1">
      <c r="A158" s="1"/>
      <c r="B158" s="5" t="s">
        <v>86</v>
      </c>
      <c r="C158" s="5"/>
      <c r="D158" s="4" t="s">
        <v>89</v>
      </c>
      <c r="E158" s="4"/>
      <c r="F158" s="4">
        <v>845.04</v>
      </c>
    </row>
    <row r="159" spans="1:6" ht="21.95" customHeight="1">
      <c r="A159" s="1"/>
      <c r="B159" s="5" t="s">
        <v>132</v>
      </c>
      <c r="C159" s="5"/>
      <c r="D159" s="4" t="s">
        <v>89</v>
      </c>
      <c r="E159" s="4" t="s">
        <v>133</v>
      </c>
      <c r="F159" s="4">
        <v>5714.44</v>
      </c>
    </row>
    <row r="160" spans="1:6" ht="33" customHeight="1">
      <c r="A160" s="1"/>
      <c r="B160" s="5" t="s">
        <v>86</v>
      </c>
      <c r="C160" s="5"/>
      <c r="D160" s="4" t="s">
        <v>90</v>
      </c>
      <c r="E160" s="4"/>
      <c r="F160" s="4">
        <v>240.82</v>
      </c>
    </row>
    <row r="161" spans="1:6" ht="21.95" customHeight="1">
      <c r="A161" s="1"/>
      <c r="B161" s="5" t="s">
        <v>132</v>
      </c>
      <c r="C161" s="5"/>
      <c r="D161" s="4" t="s">
        <v>90</v>
      </c>
      <c r="E161" s="4" t="s">
        <v>133</v>
      </c>
      <c r="F161" s="4">
        <v>5714.44</v>
      </c>
    </row>
    <row r="162" spans="1:6" ht="21.95" customHeight="1">
      <c r="A162" s="1"/>
      <c r="B162" s="5" t="s">
        <v>132</v>
      </c>
      <c r="C162" s="5"/>
      <c r="D162" s="4" t="s">
        <v>91</v>
      </c>
      <c r="E162" s="4" t="s">
        <v>133</v>
      </c>
      <c r="F162" s="4">
        <v>5714.44</v>
      </c>
    </row>
    <row r="163" spans="1:6" ht="33" customHeight="1">
      <c r="A163" s="1"/>
      <c r="B163" s="5" t="s">
        <v>86</v>
      </c>
      <c r="C163" s="5"/>
      <c r="D163" s="4" t="s">
        <v>92</v>
      </c>
      <c r="E163" s="4"/>
      <c r="F163" s="4">
        <v>289</v>
      </c>
    </row>
    <row r="164" spans="1:6" ht="21.95" customHeight="1">
      <c r="A164" s="1"/>
      <c r="B164" s="5" t="s">
        <v>132</v>
      </c>
      <c r="C164" s="5"/>
      <c r="D164" s="4" t="s">
        <v>92</v>
      </c>
      <c r="E164" s="4" t="s">
        <v>133</v>
      </c>
      <c r="F164" s="4">
        <v>5714.44</v>
      </c>
    </row>
    <row r="165" spans="1:6" ht="33" customHeight="1">
      <c r="A165" s="1"/>
      <c r="B165" s="5" t="s">
        <v>86</v>
      </c>
      <c r="C165" s="5"/>
      <c r="D165" s="4" t="s">
        <v>95</v>
      </c>
      <c r="E165" s="4"/>
      <c r="F165" s="4">
        <v>289</v>
      </c>
    </row>
    <row r="166" spans="1:6" ht="21.95" customHeight="1">
      <c r="A166" s="1"/>
      <c r="B166" s="5" t="s">
        <v>132</v>
      </c>
      <c r="C166" s="5"/>
      <c r="D166" s="4" t="s">
        <v>95</v>
      </c>
      <c r="E166" s="4" t="s">
        <v>133</v>
      </c>
      <c r="F166" s="4">
        <v>5714.44</v>
      </c>
    </row>
    <row r="167" spans="1:6" ht="33" customHeight="1">
      <c r="A167" s="1"/>
      <c r="B167" s="5" t="s">
        <v>86</v>
      </c>
      <c r="C167" s="5"/>
      <c r="D167" s="4" t="s">
        <v>98</v>
      </c>
      <c r="E167" s="4"/>
      <c r="F167" s="4">
        <v>194</v>
      </c>
    </row>
    <row r="168" spans="1:6" ht="21.95" customHeight="1">
      <c r="A168" s="1"/>
      <c r="B168" s="5" t="s">
        <v>132</v>
      </c>
      <c r="C168" s="5"/>
      <c r="D168" s="4" t="s">
        <v>98</v>
      </c>
      <c r="E168" s="4" t="s">
        <v>133</v>
      </c>
      <c r="F168" s="4">
        <v>5714.44</v>
      </c>
    </row>
    <row r="169" spans="1:6" ht="21.95" customHeight="1">
      <c r="A169" s="1"/>
      <c r="B169" s="5" t="s">
        <v>132</v>
      </c>
      <c r="C169" s="5"/>
      <c r="D169" s="4" t="s">
        <v>192</v>
      </c>
      <c r="E169" s="4" t="s">
        <v>133</v>
      </c>
      <c r="F169" s="4">
        <v>5714.44</v>
      </c>
    </row>
    <row r="170" spans="1:6" ht="21.95" customHeight="1">
      <c r="A170" s="1"/>
      <c r="B170" s="5" t="s">
        <v>86</v>
      </c>
      <c r="C170" s="5"/>
      <c r="D170" s="4" t="s">
        <v>192</v>
      </c>
      <c r="E170" s="4"/>
      <c r="F170" s="4">
        <v>616</v>
      </c>
    </row>
    <row r="171" spans="1:6" ht="21.95" customHeight="1">
      <c r="A171" s="1"/>
      <c r="B171" s="5" t="s">
        <v>132</v>
      </c>
      <c r="C171" s="5"/>
      <c r="D171" s="4" t="s">
        <v>193</v>
      </c>
      <c r="E171" s="4" t="s">
        <v>133</v>
      </c>
      <c r="F171" s="4">
        <v>5714.44</v>
      </c>
    </row>
    <row r="172" spans="1:6" ht="21.95" customHeight="1">
      <c r="A172" s="1"/>
      <c r="B172" s="5" t="s">
        <v>86</v>
      </c>
      <c r="C172" s="5"/>
      <c r="D172" s="4" t="s">
        <v>193</v>
      </c>
      <c r="E172" s="4"/>
      <c r="F172" s="4">
        <v>168</v>
      </c>
    </row>
    <row r="173" spans="1:6" ht="21.95" customHeight="1">
      <c r="A173" s="1"/>
      <c r="B173" s="5" t="s">
        <v>132</v>
      </c>
      <c r="C173" s="5"/>
      <c r="D173" s="4" t="s">
        <v>194</v>
      </c>
      <c r="E173" s="4" t="s">
        <v>133</v>
      </c>
      <c r="F173" s="4">
        <v>5714.44</v>
      </c>
    </row>
    <row r="174" spans="1:6" ht="21.95" customHeight="1">
      <c r="A174" s="1"/>
      <c r="B174" s="5" t="s">
        <v>86</v>
      </c>
      <c r="C174" s="5"/>
      <c r="D174" s="4" t="s">
        <v>194</v>
      </c>
      <c r="E174" s="4"/>
      <c r="F174" s="4">
        <v>115.5</v>
      </c>
    </row>
    <row r="175" spans="1:6" ht="11.25" customHeight="1">
      <c r="A175" s="2" t="s">
        <v>204</v>
      </c>
      <c r="B175" s="7" t="s">
        <v>29</v>
      </c>
      <c r="C175" s="7"/>
      <c r="D175" s="7"/>
      <c r="E175" s="7"/>
      <c r="F175" s="3">
        <v>759.01</v>
      </c>
    </row>
    <row r="176" spans="1:6" ht="21.95" customHeight="1">
      <c r="A176" s="2"/>
      <c r="B176" s="5" t="s">
        <v>205</v>
      </c>
      <c r="C176" s="5"/>
      <c r="D176" s="4" t="s">
        <v>207</v>
      </c>
      <c r="E176" s="2"/>
      <c r="F176" s="3">
        <v>437.96</v>
      </c>
    </row>
    <row r="177" spans="1:6" ht="21.95" customHeight="1">
      <c r="A177" s="2"/>
      <c r="B177" s="5" t="s">
        <v>206</v>
      </c>
      <c r="C177" s="5"/>
      <c r="D177" s="4" t="s">
        <v>208</v>
      </c>
      <c r="E177" s="4" t="s">
        <v>209</v>
      </c>
      <c r="F177" s="3">
        <v>321.05</v>
      </c>
    </row>
    <row r="178" spans="1:6" ht="12" customHeight="1">
      <c r="A178" s="7" t="s">
        <v>134</v>
      </c>
      <c r="B178" s="6"/>
      <c r="C178" s="6"/>
      <c r="D178" s="6"/>
      <c r="E178" s="6"/>
      <c r="F178" s="3">
        <f>F175+F152+F150+F148+F136+F123+F113+F92+F89+F75+F36+F23</f>
        <v>961742.09999999986</v>
      </c>
    </row>
    <row r="179" spans="1:6" ht="10.5" customHeight="1">
      <c r="A179" s="6" t="s">
        <v>11</v>
      </c>
      <c r="B179" s="6"/>
      <c r="C179" s="6"/>
      <c r="D179" s="6"/>
      <c r="E179" s="6"/>
      <c r="F179" s="6"/>
    </row>
    <row r="180" spans="1:6" ht="12" customHeight="1">
      <c r="A180" s="2" t="s">
        <v>82</v>
      </c>
      <c r="B180" s="7" t="s">
        <v>29</v>
      </c>
      <c r="C180" s="7"/>
      <c r="D180" s="7"/>
      <c r="E180" s="7"/>
      <c r="F180" s="3">
        <f>SUM(F181:F188)</f>
        <v>151948</v>
      </c>
    </row>
    <row r="181" spans="1:6" ht="21.95" customHeight="1">
      <c r="A181" s="1"/>
      <c r="B181" s="5" t="s">
        <v>135</v>
      </c>
      <c r="C181" s="5"/>
      <c r="D181" s="4" t="s">
        <v>136</v>
      </c>
      <c r="E181" s="4" t="s">
        <v>137</v>
      </c>
      <c r="F181" s="4">
        <v>3797</v>
      </c>
    </row>
    <row r="182" spans="1:6" ht="21.95" customHeight="1">
      <c r="A182" s="1"/>
      <c r="B182" s="5" t="s">
        <v>138</v>
      </c>
      <c r="C182" s="5"/>
      <c r="D182" s="4" t="s">
        <v>50</v>
      </c>
      <c r="E182" s="4" t="s">
        <v>139</v>
      </c>
      <c r="F182" s="4">
        <v>68450</v>
      </c>
    </row>
    <row r="183" spans="1:6" ht="11.1" customHeight="1">
      <c r="A183" s="1"/>
      <c r="B183" s="5" t="s">
        <v>140</v>
      </c>
      <c r="C183" s="5"/>
      <c r="D183" s="4" t="s">
        <v>50</v>
      </c>
      <c r="E183" s="4" t="s">
        <v>139</v>
      </c>
      <c r="F183" s="4">
        <v>9338</v>
      </c>
    </row>
    <row r="184" spans="1:6" ht="11.1" customHeight="1">
      <c r="A184" s="1"/>
      <c r="B184" s="5" t="s">
        <v>141</v>
      </c>
      <c r="C184" s="5"/>
      <c r="D184" s="4" t="s">
        <v>142</v>
      </c>
      <c r="E184" s="4" t="s">
        <v>143</v>
      </c>
      <c r="F184" s="4">
        <v>9154</v>
      </c>
    </row>
    <row r="185" spans="1:6" ht="33" customHeight="1">
      <c r="A185" s="1"/>
      <c r="B185" s="5" t="s">
        <v>144</v>
      </c>
      <c r="C185" s="5"/>
      <c r="D185" s="4" t="s">
        <v>145</v>
      </c>
      <c r="E185" s="4" t="s">
        <v>146</v>
      </c>
      <c r="F185" s="4">
        <v>23965</v>
      </c>
    </row>
    <row r="186" spans="1:6" ht="21.95" customHeight="1">
      <c r="A186" s="1"/>
      <c r="B186" s="5" t="s">
        <v>147</v>
      </c>
      <c r="C186" s="5"/>
      <c r="D186" s="4" t="s">
        <v>148</v>
      </c>
      <c r="E186" s="4" t="s">
        <v>149</v>
      </c>
      <c r="F186" s="4">
        <v>29528</v>
      </c>
    </row>
    <row r="187" spans="1:6" ht="21.95" customHeight="1">
      <c r="A187" s="1"/>
      <c r="B187" s="5" t="s">
        <v>173</v>
      </c>
      <c r="C187" s="5"/>
      <c r="D187" s="4" t="s">
        <v>174</v>
      </c>
      <c r="E187" s="4" t="s">
        <v>175</v>
      </c>
      <c r="F187" s="4">
        <v>1077</v>
      </c>
    </row>
    <row r="188" spans="1:6" ht="21.95" customHeight="1">
      <c r="A188" s="1"/>
      <c r="B188" s="5" t="s">
        <v>176</v>
      </c>
      <c r="C188" s="5"/>
      <c r="D188" s="4" t="s">
        <v>177</v>
      </c>
      <c r="E188" s="4" t="s">
        <v>178</v>
      </c>
      <c r="F188" s="4">
        <v>6639</v>
      </c>
    </row>
    <row r="189" spans="1:6" ht="10.5" customHeight="1">
      <c r="A189" s="2" t="s">
        <v>100</v>
      </c>
      <c r="B189" s="7" t="s">
        <v>29</v>
      </c>
      <c r="C189" s="7"/>
      <c r="D189" s="7"/>
      <c r="E189" s="7"/>
      <c r="F189" s="3">
        <v>5000</v>
      </c>
    </row>
    <row r="190" spans="1:6" ht="24.75" customHeight="1">
      <c r="A190" s="2"/>
      <c r="B190" s="5" t="s">
        <v>179</v>
      </c>
      <c r="C190" s="5"/>
      <c r="D190" s="4" t="s">
        <v>180</v>
      </c>
      <c r="E190" s="4" t="s">
        <v>181</v>
      </c>
      <c r="F190" s="4">
        <v>5000</v>
      </c>
    </row>
    <row r="191" spans="1:6" ht="15" customHeight="1">
      <c r="A191" s="2" t="s">
        <v>128</v>
      </c>
      <c r="B191" s="7" t="s">
        <v>29</v>
      </c>
      <c r="C191" s="7"/>
      <c r="D191" s="7"/>
      <c r="E191" s="7"/>
      <c r="F191" s="3">
        <v>37669.5</v>
      </c>
    </row>
    <row r="192" spans="1:6" ht="21.95" customHeight="1">
      <c r="A192" s="1"/>
      <c r="B192" s="5" t="s">
        <v>150</v>
      </c>
      <c r="C192" s="5"/>
      <c r="D192" s="4" t="s">
        <v>151</v>
      </c>
      <c r="E192" s="4" t="s">
        <v>44</v>
      </c>
      <c r="F192" s="4">
        <v>37669.5</v>
      </c>
    </row>
    <row r="193" spans="1:6" ht="12" customHeight="1">
      <c r="A193" s="7" t="s">
        <v>134</v>
      </c>
      <c r="B193" s="6"/>
      <c r="C193" s="6"/>
      <c r="D193" s="6"/>
      <c r="E193" s="6"/>
      <c r="F193" s="3">
        <f>F191+F189+F180</f>
        <v>194617.5</v>
      </c>
    </row>
    <row r="194" spans="1:6" ht="10.5" customHeight="1">
      <c r="A194" s="6" t="s">
        <v>12</v>
      </c>
      <c r="B194" s="6"/>
      <c r="C194" s="6"/>
      <c r="D194" s="6"/>
      <c r="E194" s="6"/>
      <c r="F194" s="6"/>
    </row>
    <row r="195" spans="1:6" ht="10.5" customHeight="1">
      <c r="A195" s="2" t="s">
        <v>152</v>
      </c>
      <c r="B195" s="7" t="s">
        <v>29</v>
      </c>
      <c r="C195" s="7"/>
      <c r="D195" s="7"/>
      <c r="E195" s="7"/>
      <c r="F195" s="3">
        <f>SUM(F196:F207)</f>
        <v>14676</v>
      </c>
    </row>
    <row r="196" spans="1:6" ht="21.95" customHeight="1">
      <c r="A196" s="1"/>
      <c r="B196" s="5" t="s">
        <v>153</v>
      </c>
      <c r="C196" s="5"/>
      <c r="D196" s="4" t="s">
        <v>154</v>
      </c>
      <c r="E196" s="4" t="s">
        <v>155</v>
      </c>
      <c r="F196" s="4">
        <v>1223</v>
      </c>
    </row>
    <row r="197" spans="1:6" ht="21.95" customHeight="1">
      <c r="A197" s="1"/>
      <c r="B197" s="5" t="s">
        <v>153</v>
      </c>
      <c r="C197" s="5"/>
      <c r="D197" s="4" t="s">
        <v>156</v>
      </c>
      <c r="E197" s="4" t="s">
        <v>155</v>
      </c>
      <c r="F197" s="4">
        <v>1223</v>
      </c>
    </row>
    <row r="198" spans="1:6" ht="21.95" customHeight="1">
      <c r="A198" s="1"/>
      <c r="B198" s="5" t="s">
        <v>153</v>
      </c>
      <c r="C198" s="5"/>
      <c r="D198" s="4" t="s">
        <v>157</v>
      </c>
      <c r="E198" s="4" t="s">
        <v>155</v>
      </c>
      <c r="F198" s="4">
        <v>1223</v>
      </c>
    </row>
    <row r="199" spans="1:6" ht="21.95" customHeight="1">
      <c r="A199" s="1"/>
      <c r="B199" s="5" t="s">
        <v>153</v>
      </c>
      <c r="C199" s="5"/>
      <c r="D199" s="4" t="s">
        <v>158</v>
      </c>
      <c r="E199" s="4" t="s">
        <v>155</v>
      </c>
      <c r="F199" s="4">
        <v>1223</v>
      </c>
    </row>
    <row r="200" spans="1:6" ht="21.95" customHeight="1">
      <c r="A200" s="1"/>
      <c r="B200" s="5" t="s">
        <v>153</v>
      </c>
      <c r="C200" s="5"/>
      <c r="D200" s="4" t="s">
        <v>159</v>
      </c>
      <c r="E200" s="4" t="s">
        <v>155</v>
      </c>
      <c r="F200" s="4">
        <v>1223</v>
      </c>
    </row>
    <row r="201" spans="1:6" ht="21.95" customHeight="1">
      <c r="A201" s="1"/>
      <c r="B201" s="5" t="s">
        <v>153</v>
      </c>
      <c r="C201" s="5"/>
      <c r="D201" s="4" t="s">
        <v>160</v>
      </c>
      <c r="E201" s="4" t="s">
        <v>155</v>
      </c>
      <c r="F201" s="4">
        <v>1223</v>
      </c>
    </row>
    <row r="202" spans="1:6" ht="21.95" customHeight="1">
      <c r="A202" s="1"/>
      <c r="B202" s="5" t="s">
        <v>153</v>
      </c>
      <c r="C202" s="5"/>
      <c r="D202" s="4" t="s">
        <v>161</v>
      </c>
      <c r="E202" s="4" t="s">
        <v>155</v>
      </c>
      <c r="F202" s="4">
        <v>1223</v>
      </c>
    </row>
    <row r="203" spans="1:6" ht="21.95" customHeight="1">
      <c r="A203" s="1"/>
      <c r="B203" s="5" t="s">
        <v>153</v>
      </c>
      <c r="C203" s="5"/>
      <c r="D203" s="4" t="s">
        <v>162</v>
      </c>
      <c r="E203" s="4" t="s">
        <v>155</v>
      </c>
      <c r="F203" s="4">
        <v>1223</v>
      </c>
    </row>
    <row r="204" spans="1:6" ht="21.95" customHeight="1">
      <c r="A204" s="1"/>
      <c r="B204" s="5" t="s">
        <v>153</v>
      </c>
      <c r="C204" s="5"/>
      <c r="D204" s="4" t="s">
        <v>163</v>
      </c>
      <c r="E204" s="4" t="s">
        <v>155</v>
      </c>
      <c r="F204" s="4">
        <v>1223</v>
      </c>
    </row>
    <row r="205" spans="1:6" ht="21.95" customHeight="1">
      <c r="A205" s="1"/>
      <c r="B205" s="5" t="s">
        <v>153</v>
      </c>
      <c r="C205" s="5"/>
      <c r="D205" s="4" t="s">
        <v>170</v>
      </c>
      <c r="E205" s="4" t="s">
        <v>155</v>
      </c>
      <c r="F205" s="4">
        <v>1223</v>
      </c>
    </row>
    <row r="206" spans="1:6" ht="21.95" customHeight="1">
      <c r="A206" s="1"/>
      <c r="B206" s="5" t="s">
        <v>153</v>
      </c>
      <c r="C206" s="5"/>
      <c r="D206" s="4" t="s">
        <v>171</v>
      </c>
      <c r="E206" s="4" t="s">
        <v>155</v>
      </c>
      <c r="F206" s="4">
        <v>1223</v>
      </c>
    </row>
    <row r="207" spans="1:6" ht="21.95" customHeight="1">
      <c r="A207" s="1"/>
      <c r="B207" s="5" t="s">
        <v>153</v>
      </c>
      <c r="C207" s="5"/>
      <c r="D207" s="4" t="s">
        <v>172</v>
      </c>
      <c r="E207" s="4" t="s">
        <v>155</v>
      </c>
      <c r="F207" s="4">
        <v>1223</v>
      </c>
    </row>
    <row r="208" spans="1:6" ht="13.5" customHeight="1">
      <c r="A208" s="7" t="s">
        <v>134</v>
      </c>
      <c r="B208" s="6"/>
      <c r="C208" s="8"/>
      <c r="D208" s="8"/>
      <c r="E208" s="8"/>
      <c r="F208" s="4">
        <f>F195</f>
        <v>14676</v>
      </c>
    </row>
    <row r="209" spans="1:8">
      <c r="A209" s="7" t="s">
        <v>164</v>
      </c>
      <c r="B209" s="6"/>
      <c r="C209" s="6"/>
      <c r="D209" s="6"/>
      <c r="E209" s="6"/>
      <c r="F209" s="3">
        <f>F195+F193+F178</f>
        <v>1171035.5999999999</v>
      </c>
    </row>
    <row r="211" spans="1:8" ht="33.75">
      <c r="A211" s="1" t="s">
        <v>213</v>
      </c>
      <c r="B211" s="4"/>
      <c r="C211" s="4"/>
      <c r="D211" s="4"/>
      <c r="E211" s="4"/>
      <c r="F211" s="4">
        <v>181684.14</v>
      </c>
    </row>
    <row r="212" spans="1:8" ht="33.75">
      <c r="A212" s="1" t="s">
        <v>165</v>
      </c>
      <c r="B212" s="4"/>
      <c r="C212" s="4"/>
      <c r="D212" s="4"/>
      <c r="E212" s="4"/>
      <c r="F212" s="4">
        <v>23149.200000000001</v>
      </c>
    </row>
    <row r="214" spans="1:8">
      <c r="A214" s="16" t="s">
        <v>166</v>
      </c>
      <c r="B214" s="16"/>
      <c r="C214" s="16"/>
      <c r="D214" s="16"/>
      <c r="E214" s="16"/>
      <c r="F214" s="16"/>
    </row>
    <row r="215" spans="1:8" ht="21" customHeight="1">
      <c r="A215" s="16" t="s">
        <v>167</v>
      </c>
      <c r="B215" s="16"/>
      <c r="C215" s="16"/>
      <c r="D215" s="16"/>
      <c r="E215" s="16"/>
      <c r="F215" s="16"/>
    </row>
    <row r="216" spans="1:8" ht="21" customHeight="1">
      <c r="A216" s="16" t="s">
        <v>168</v>
      </c>
      <c r="B216" s="16"/>
      <c r="C216" s="16"/>
      <c r="D216" s="16"/>
      <c r="E216" s="16"/>
      <c r="F216" s="16"/>
    </row>
    <row r="218" spans="1:8">
      <c r="A218" s="9"/>
      <c r="C218" s="10"/>
      <c r="D218" s="10"/>
      <c r="E218" s="10"/>
      <c r="F218" s="10"/>
      <c r="G218" s="10"/>
      <c r="H218" s="10"/>
    </row>
    <row r="219" spans="1:8">
      <c r="A219" s="9"/>
      <c r="C219" s="10"/>
      <c r="D219" s="10"/>
      <c r="E219" s="10"/>
      <c r="F219" s="10"/>
      <c r="G219" s="10"/>
      <c r="H219" s="10"/>
    </row>
    <row r="220" spans="1:8">
      <c r="A220" s="9"/>
      <c r="C220" s="10"/>
      <c r="D220" s="10"/>
      <c r="E220" s="10"/>
      <c r="F220" s="10"/>
      <c r="G220" s="10"/>
      <c r="H220" s="10"/>
    </row>
    <row r="221" spans="1:8" ht="24.95" customHeight="1">
      <c r="A221" s="9"/>
      <c r="C221" s="10"/>
      <c r="D221" s="10"/>
      <c r="E221" s="10"/>
      <c r="F221" s="10"/>
      <c r="G221" s="10"/>
      <c r="H221" s="10"/>
    </row>
    <row r="222" spans="1:8">
      <c r="A222" s="9"/>
      <c r="C222" s="10"/>
      <c r="D222" s="10"/>
      <c r="E222" s="10"/>
      <c r="F222" s="10"/>
      <c r="G222" s="10"/>
      <c r="H222" s="10"/>
    </row>
    <row r="223" spans="1:8">
      <c r="A223" s="9"/>
      <c r="C223" s="10"/>
      <c r="D223" s="10"/>
      <c r="E223" s="10"/>
      <c r="F223" s="10"/>
      <c r="G223" s="10"/>
      <c r="H223" s="10"/>
    </row>
    <row r="224" spans="1:8">
      <c r="A224" s="9"/>
      <c r="C224" s="10"/>
      <c r="D224" s="10"/>
      <c r="E224" s="10"/>
      <c r="F224" s="10"/>
      <c r="G224" s="10"/>
      <c r="H224" s="10"/>
    </row>
    <row r="225" spans="1:8">
      <c r="A225" s="9"/>
      <c r="C225" s="10"/>
      <c r="D225" s="10"/>
      <c r="E225" s="10"/>
      <c r="F225" s="10"/>
      <c r="G225" s="10"/>
      <c r="H225" s="10"/>
    </row>
    <row r="226" spans="1:8" ht="57" customHeight="1">
      <c r="A226" s="9"/>
      <c r="C226" s="10"/>
      <c r="D226" s="10"/>
      <c r="E226" s="10"/>
      <c r="F226" s="10"/>
      <c r="G226" s="10"/>
      <c r="H226" s="10"/>
    </row>
  </sheetData>
  <mergeCells count="205">
    <mergeCell ref="A215:F215"/>
    <mergeCell ref="A216:F216"/>
    <mergeCell ref="B202:C202"/>
    <mergeCell ref="B203:C203"/>
    <mergeCell ref="B204:C204"/>
    <mergeCell ref="A208:E208"/>
    <mergeCell ref="A209:E209"/>
    <mergeCell ref="A214:F214"/>
    <mergeCell ref="B196:C196"/>
    <mergeCell ref="B197:C197"/>
    <mergeCell ref="B198:C198"/>
    <mergeCell ref="B199:C199"/>
    <mergeCell ref="B200:C200"/>
    <mergeCell ref="B201:C201"/>
    <mergeCell ref="B205:C205"/>
    <mergeCell ref="B206:C206"/>
    <mergeCell ref="B207:C207"/>
    <mergeCell ref="B186:C186"/>
    <mergeCell ref="B191:E191"/>
    <mergeCell ref="B192:C192"/>
    <mergeCell ref="A193:E193"/>
    <mergeCell ref="A194:F194"/>
    <mergeCell ref="B195:E195"/>
    <mergeCell ref="B180:E180"/>
    <mergeCell ref="B181:C181"/>
    <mergeCell ref="B182:C182"/>
    <mergeCell ref="B183:C183"/>
    <mergeCell ref="B184:C184"/>
    <mergeCell ref="B185:C185"/>
    <mergeCell ref="B187:C187"/>
    <mergeCell ref="B188:C188"/>
    <mergeCell ref="B189:E189"/>
    <mergeCell ref="B190:C190"/>
    <mergeCell ref="B165:C165"/>
    <mergeCell ref="B166:C166"/>
    <mergeCell ref="B167:C167"/>
    <mergeCell ref="B168:C168"/>
    <mergeCell ref="A178:E178"/>
    <mergeCell ref="A179:F179"/>
    <mergeCell ref="B159:C159"/>
    <mergeCell ref="B160:C160"/>
    <mergeCell ref="B161:C161"/>
    <mergeCell ref="B162:C162"/>
    <mergeCell ref="B163:C163"/>
    <mergeCell ref="B164:C164"/>
    <mergeCell ref="B169:C169"/>
    <mergeCell ref="B171:C171"/>
    <mergeCell ref="B173:C173"/>
    <mergeCell ref="B170:C170"/>
    <mergeCell ref="B172:C172"/>
    <mergeCell ref="B174:C174"/>
    <mergeCell ref="B175:E175"/>
    <mergeCell ref="B176:C176"/>
    <mergeCell ref="B177:C177"/>
    <mergeCell ref="B153:C153"/>
    <mergeCell ref="B154:C154"/>
    <mergeCell ref="B155:C155"/>
    <mergeCell ref="B156:C156"/>
    <mergeCell ref="B157:C157"/>
    <mergeCell ref="B158:C158"/>
    <mergeCell ref="B144:C144"/>
    <mergeCell ref="B148:E148"/>
    <mergeCell ref="B149:C149"/>
    <mergeCell ref="B150:E150"/>
    <mergeCell ref="B151:C151"/>
    <mergeCell ref="B152:E152"/>
    <mergeCell ref="B145:C145"/>
    <mergeCell ref="B146:C146"/>
    <mergeCell ref="B147:C147"/>
    <mergeCell ref="B138:C138"/>
    <mergeCell ref="B139:C139"/>
    <mergeCell ref="B140:C140"/>
    <mergeCell ref="B141:C141"/>
    <mergeCell ref="B142:C142"/>
    <mergeCell ref="B143:C143"/>
    <mergeCell ref="B129:C129"/>
    <mergeCell ref="B130:C130"/>
    <mergeCell ref="B131:C131"/>
    <mergeCell ref="B132:C132"/>
    <mergeCell ref="B136:E136"/>
    <mergeCell ref="B137:C137"/>
    <mergeCell ref="B133:C133"/>
    <mergeCell ref="B134:C134"/>
    <mergeCell ref="B135:C135"/>
    <mergeCell ref="B123:E123"/>
    <mergeCell ref="B124:C124"/>
    <mergeCell ref="B125:C125"/>
    <mergeCell ref="B126:C126"/>
    <mergeCell ref="B127:C127"/>
    <mergeCell ref="B128:C128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02:C102"/>
    <mergeCell ref="B103:C103"/>
    <mergeCell ref="B104:C104"/>
    <mergeCell ref="B105:C105"/>
    <mergeCell ref="B106:C106"/>
    <mergeCell ref="B113:E113"/>
    <mergeCell ref="B96:C96"/>
    <mergeCell ref="B97:C97"/>
    <mergeCell ref="B98:C98"/>
    <mergeCell ref="B99:C99"/>
    <mergeCell ref="B100:C100"/>
    <mergeCell ref="B101:C101"/>
    <mergeCell ref="B107:C107"/>
    <mergeCell ref="B109:C109"/>
    <mergeCell ref="B111:C111"/>
    <mergeCell ref="B108:C108"/>
    <mergeCell ref="B110:C110"/>
    <mergeCell ref="B112:C112"/>
    <mergeCell ref="B89:E89"/>
    <mergeCell ref="B90:C90"/>
    <mergeCell ref="B92:E92"/>
    <mergeCell ref="B93:C93"/>
    <mergeCell ref="B94:C94"/>
    <mergeCell ref="B95:C95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91:C91"/>
    <mergeCell ref="B65:C65"/>
    <mergeCell ref="B75:E75"/>
    <mergeCell ref="B76:C76"/>
    <mergeCell ref="B77:C77"/>
    <mergeCell ref="B78:C78"/>
    <mergeCell ref="B79:C79"/>
    <mergeCell ref="B59:C59"/>
    <mergeCell ref="B60:C60"/>
    <mergeCell ref="B61:C61"/>
    <mergeCell ref="B62:C62"/>
    <mergeCell ref="B63:C63"/>
    <mergeCell ref="B64:C64"/>
    <mergeCell ref="B66:C66"/>
    <mergeCell ref="B69:C69"/>
    <mergeCell ref="B72:C72"/>
    <mergeCell ref="B67:C67"/>
    <mergeCell ref="B70:C70"/>
    <mergeCell ref="B73:C73"/>
    <mergeCell ref="B68:C68"/>
    <mergeCell ref="B71:C71"/>
    <mergeCell ref="B74:C7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2:C32"/>
    <mergeCell ref="B36:E36"/>
    <mergeCell ref="B37:C37"/>
    <mergeCell ref="B38:C38"/>
    <mergeCell ref="B39:C39"/>
    <mergeCell ref="B40:C40"/>
    <mergeCell ref="B33:C33"/>
    <mergeCell ref="B34:C34"/>
    <mergeCell ref="B35:C35"/>
    <mergeCell ref="B26:C26"/>
    <mergeCell ref="B27:C27"/>
    <mergeCell ref="B28:C28"/>
    <mergeCell ref="B29:C29"/>
    <mergeCell ref="B30:C30"/>
    <mergeCell ref="B31:C31"/>
    <mergeCell ref="A20:F20"/>
    <mergeCell ref="B21:C21"/>
    <mergeCell ref="A22:F22"/>
    <mergeCell ref="B23:E23"/>
    <mergeCell ref="B24:C24"/>
    <mergeCell ref="B25:C25"/>
    <mergeCell ref="A5:B5"/>
    <mergeCell ref="C5:F5"/>
    <mergeCell ref="C6:F6"/>
    <mergeCell ref="C7:F7"/>
    <mergeCell ref="C8:F8"/>
    <mergeCell ref="C9:F9"/>
    <mergeCell ref="A1:F1"/>
    <mergeCell ref="A2:F2"/>
    <mergeCell ref="A3:B3"/>
    <mergeCell ref="C3:F3"/>
    <mergeCell ref="A4:B4"/>
    <mergeCell ref="C4:F4"/>
  </mergeCells>
  <pageMargins left="0.41666666666666669" right="0.41666666666666669" top="0.41666666666666669" bottom="0.41666666666666669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С.Лазо ул. д. 2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ПТО Алина</dc:creator>
  <cp:lastModifiedBy>ПТО Алина</cp:lastModifiedBy>
  <cp:lastPrinted>2016-02-26T05:02:16Z</cp:lastPrinted>
  <dcterms:created xsi:type="dcterms:W3CDTF">2015-10-20T03:29:16Z</dcterms:created>
  <dcterms:modified xsi:type="dcterms:W3CDTF">2016-02-26T05:06:08Z</dcterms:modified>
</cp:coreProperties>
</file>