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4235" windowHeight="10500"/>
  </bookViews>
  <sheets>
    <sheet name="Отчет Рабочая ул. д. 5" sheetId="1" r:id="rId1"/>
  </sheets>
  <calcPr calcId="125725"/>
</workbook>
</file>

<file path=xl/calcChain.xml><?xml version="1.0" encoding="utf-8"?>
<calcChain xmlns="http://schemas.openxmlformats.org/spreadsheetml/2006/main">
  <c r="F17" i="1"/>
  <c r="D17"/>
  <c r="C17"/>
  <c r="B17"/>
  <c r="F16"/>
  <c r="B16"/>
  <c r="C16"/>
  <c r="D16"/>
  <c r="F15"/>
  <c r="B15"/>
  <c r="D15"/>
  <c r="F14"/>
  <c r="B14"/>
  <c r="F13"/>
  <c r="B13"/>
  <c r="C13"/>
  <c r="F12"/>
  <c r="B12"/>
  <c r="C12"/>
  <c r="D12"/>
  <c r="F11"/>
  <c r="B11"/>
  <c r="C11"/>
  <c r="D11"/>
  <c r="F10"/>
  <c r="B10"/>
  <c r="C10"/>
  <c r="D10"/>
  <c r="F120"/>
  <c r="F108"/>
  <c r="F95"/>
  <c r="F82"/>
  <c r="F63"/>
  <c r="F49"/>
  <c r="F34"/>
  <c r="F21"/>
  <c r="F119"/>
  <c r="F110"/>
</calcChain>
</file>

<file path=xl/sharedStrings.xml><?xml version="1.0" encoding="utf-8"?>
<sst xmlns="http://schemas.openxmlformats.org/spreadsheetml/2006/main" count="320" uniqueCount="140">
  <si>
    <t>Отчет</t>
  </si>
  <si>
    <t>по затратам на содержание и ремонт общего имущества жилого дома</t>
  </si>
  <si>
    <t>Предприятие:  ООО "УК Гарантия"</t>
  </si>
  <si>
    <t>Площадь дома(домов) (м2):    383,7</t>
  </si>
  <si>
    <t>Адрес:  Рабочая ул. д. 5</t>
  </si>
  <si>
    <t>Количество л/счетов:    8</t>
  </si>
  <si>
    <t>Приватизированная муниципальная (м2):    321,1</t>
  </si>
  <si>
    <t>Муниципальная (м2):    62,6</t>
  </si>
  <si>
    <t>Содержание жилья</t>
  </si>
  <si>
    <t>Ремонт общего имущества</t>
  </si>
  <si>
    <t>Прочие расходы, в т.ч. домофоны, охрана, почтовые ящики</t>
  </si>
  <si>
    <t>Капитальный ремонт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</si>
  <si>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</si>
  <si>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</si>
  <si>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</si>
  <si>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</si>
  <si>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</si>
  <si>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</si>
  <si>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</si>
  <si>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</si>
  <si>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</si>
  <si>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</si>
  <si>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</si>
  <si>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</si>
  <si>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</si>
  <si>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</si>
  <si>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</si>
  <si>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</si>
  <si>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</si>
  <si>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</si>
  <si>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ул.Рабочая 5. Аварийное обслуживание</t>
  </si>
  <si>
    <t xml:space="preserve">13 (Январь 2015) </t>
  </si>
  <si>
    <t>0,62  (руб/м2)</t>
  </si>
  <si>
    <t xml:space="preserve">12 (Февраль 2015) </t>
  </si>
  <si>
    <t xml:space="preserve">25 (Март 2015) </t>
  </si>
  <si>
    <t xml:space="preserve">89 (Апрель 2015) </t>
  </si>
  <si>
    <t xml:space="preserve">90 (Май 2015) </t>
  </si>
  <si>
    <t xml:space="preserve">91 (Июнь 2015) </t>
  </si>
  <si>
    <t xml:space="preserve">172 (Июль 2015) </t>
  </si>
  <si>
    <t xml:space="preserve">173 (Август 2015) </t>
  </si>
  <si>
    <t xml:space="preserve">174 (Сентябрь 2015) </t>
  </si>
  <si>
    <t>Благоустройство</t>
  </si>
  <si>
    <t>ул.Рабочая 5. Уборка придомовой территории</t>
  </si>
  <si>
    <t xml:space="preserve">26 (Январь 2015) </t>
  </si>
  <si>
    <t>1,2  (руб/м2)</t>
  </si>
  <si>
    <t xml:space="preserve">27 (Февраль 2015) </t>
  </si>
  <si>
    <t xml:space="preserve">28 (Март 2015) </t>
  </si>
  <si>
    <t xml:space="preserve">86 (Апрель 2015) </t>
  </si>
  <si>
    <t xml:space="preserve">87 (Май 2015) </t>
  </si>
  <si>
    <t>ул.Рабочая 5. Выкашивание газонов.</t>
  </si>
  <si>
    <t xml:space="preserve">103 (Июнь 2015) </t>
  </si>
  <si>
    <t>283  (м2)</t>
  </si>
  <si>
    <t xml:space="preserve">88 (Июнь 2015) </t>
  </si>
  <si>
    <t xml:space="preserve">178 (Июль 2015) </t>
  </si>
  <si>
    <t xml:space="preserve">179 (Август 2015) </t>
  </si>
  <si>
    <t xml:space="preserve">180 (Сентябрь 2015) </t>
  </si>
  <si>
    <t>Вывоз мусора</t>
  </si>
  <si>
    <t>ул.Рабочая 5. Вывоз твердых бытовых отходов (ООО "Сорнет")</t>
  </si>
  <si>
    <t xml:space="preserve">15 (Январь 2015) </t>
  </si>
  <si>
    <t>2,19  (руб/м2)</t>
  </si>
  <si>
    <t xml:space="preserve">16 (Февраль 2015) </t>
  </si>
  <si>
    <t xml:space="preserve">29 (Март 2015) </t>
  </si>
  <si>
    <t>ул.Рабочая 5. Вывоз мусора от зимних накоплений</t>
  </si>
  <si>
    <t xml:space="preserve">107 (Апрель 2015) </t>
  </si>
  <si>
    <t>0,5  (руб/м2)</t>
  </si>
  <si>
    <t xml:space="preserve">92 (Апрель 2015) </t>
  </si>
  <si>
    <t xml:space="preserve">93 (Май 2015) </t>
  </si>
  <si>
    <t xml:space="preserve">94 (Июнь 2015) </t>
  </si>
  <si>
    <t xml:space="preserve">196 (Июль 2015) </t>
  </si>
  <si>
    <t>2,38  (руб/м2)</t>
  </si>
  <si>
    <t xml:space="preserve">197 (Август 2015) </t>
  </si>
  <si>
    <t xml:space="preserve">198 (Сентябрь 2015) </t>
  </si>
  <si>
    <t>Инженерное оборудование</t>
  </si>
  <si>
    <t>ул.Рабочая 5. Тех.обслуживание инженерного оборудования</t>
  </si>
  <si>
    <t xml:space="preserve">21 (Январь 2015) </t>
  </si>
  <si>
    <t>1,13  (руб/м2)</t>
  </si>
  <si>
    <t xml:space="preserve">22 (Февраль 2015) </t>
  </si>
  <si>
    <t xml:space="preserve">23 (Март 2015) </t>
  </si>
  <si>
    <t xml:space="preserve">83 (Апрель 2015) </t>
  </si>
  <si>
    <t xml:space="preserve">84 (Май 2015) </t>
  </si>
  <si>
    <t xml:space="preserve">85 (Июнь 2015) </t>
  </si>
  <si>
    <t xml:space="preserve">187 (Июль 2015) </t>
  </si>
  <si>
    <t xml:space="preserve">190 (Июль 2015) </t>
  </si>
  <si>
    <t>0,06  (руб/м2)</t>
  </si>
  <si>
    <t xml:space="preserve">188 (Август 2015) </t>
  </si>
  <si>
    <t xml:space="preserve">191 (Август 2015) </t>
  </si>
  <si>
    <t xml:space="preserve">189 (Сентябрь 2015) </t>
  </si>
  <si>
    <t xml:space="preserve">190 (Сентябрь 2015) </t>
  </si>
  <si>
    <t>Конструктивные элементы</t>
  </si>
  <si>
    <t>ул.Рабочая 5 Обслуживание конструктивных элементов</t>
  </si>
  <si>
    <t>0,4  (руб/м2)</t>
  </si>
  <si>
    <t>Очистка кровли</t>
  </si>
  <si>
    <t>ул.Рабочая 5 Очистка кровли от снежных навесов с автовышки</t>
  </si>
  <si>
    <t xml:space="preserve">2 (Январь 2015) </t>
  </si>
  <si>
    <t>1  (маш./час)</t>
  </si>
  <si>
    <t>ул.Рабочая 5. Сброс снега с крыши.</t>
  </si>
  <si>
    <t xml:space="preserve">101 (Апрель 2015) </t>
  </si>
  <si>
    <t>420  (м2)</t>
  </si>
  <si>
    <t>Электрооборудование</t>
  </si>
  <si>
    <t>ул.Рабочая 5. Тех.обслуживание электрооборудования</t>
  </si>
  <si>
    <t>0,75  (руб/м2)</t>
  </si>
  <si>
    <t>Итого:</t>
  </si>
  <si>
    <t>Домофон</t>
  </si>
  <si>
    <t>ул.Рабочая 5. Сервисное обслуживание домофонов п.1.</t>
  </si>
  <si>
    <t xml:space="preserve">99 (Май 2015) </t>
  </si>
  <si>
    <t>8  (шт.)</t>
  </si>
  <si>
    <t xml:space="preserve">100 (Июнь 2015) </t>
  </si>
  <si>
    <t xml:space="preserve">181 (Июль 2015) </t>
  </si>
  <si>
    <t xml:space="preserve">182 (Август 2015) </t>
  </si>
  <si>
    <t xml:space="preserve">183 (Сентябрь 2015) 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</si>
  <si>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</si>
  <si>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</si>
  <si>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</si>
  <si>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"УК Гарантия"  ________________________  Ковалев К.А.</t>
  </si>
  <si>
    <t>Гл. инженер  ООО "УК Гарантия"  ________________________  Мовчан В.Н.</t>
  </si>
  <si>
    <t>Нач. ПТО  ООО "УК Гарантия"  ________________________  Башкирова Н.А.</t>
  </si>
  <si>
    <t>ул.Рабочая 5. Осмотр общедомовых инженерных устройств, находящихся внутри жилых помещений</t>
  </si>
  <si>
    <t xml:space="preserve">255 (Октябрь 2015) </t>
  </si>
  <si>
    <t xml:space="preserve">256 (Ноябрь 2015) </t>
  </si>
  <si>
    <t xml:space="preserve">257 (Декабрь 2015) </t>
  </si>
  <si>
    <t xml:space="preserve">273 (Октябрь 2015) </t>
  </si>
  <si>
    <t xml:space="preserve">274 (Ноябрь 2015) </t>
  </si>
  <si>
    <t xml:space="preserve">275 (Декабрь 2015) </t>
  </si>
  <si>
    <t xml:space="preserve">270 (Октябрь 2015) </t>
  </si>
  <si>
    <t xml:space="preserve">271 (Ноябрь 2015) </t>
  </si>
  <si>
    <t xml:space="preserve">272 (Декабрь 2015) </t>
  </si>
  <si>
    <t>ул.Рабочая 5. Завоз земли, песка</t>
  </si>
  <si>
    <t xml:space="preserve">299 (Ноябрь 2015) </t>
  </si>
  <si>
    <t>1,25 (м3)</t>
  </si>
  <si>
    <t xml:space="preserve">264 (Октябрь 2015) </t>
  </si>
  <si>
    <t xml:space="preserve">265 (Ноябрь 2015) </t>
  </si>
  <si>
    <t xml:space="preserve">266 (Декабрь 2015) </t>
  </si>
  <si>
    <t xml:space="preserve">261 (Октябрь 2015) </t>
  </si>
  <si>
    <t xml:space="preserve">262 (Ноябрь 2015) </t>
  </si>
  <si>
    <t xml:space="preserve">263 (Декабрь 2015) </t>
  </si>
  <si>
    <t xml:space="preserve">276 (Октябрь 2015) </t>
  </si>
  <si>
    <t xml:space="preserve">277 (Ноябрь 2015) </t>
  </si>
  <si>
    <t xml:space="preserve">278 (Декабрь 2015) </t>
  </si>
  <si>
    <t xml:space="preserve">Период:  Январь 2015  -  Декабрь 2015 </t>
  </si>
  <si>
    <t>Количество зарегистрированных:    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</si>
</sst>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topLeftCell="A119" zoomScaleNormal="100" workbookViewId="0">
      <selection activeCell="A119" sqref="A1:XFD1048576"/>
    </sheetView>
  </sheetViews>
  <sheetFormatPr defaultRowHeight="15"/>
  <cols>
    <col min="1" max="1" width="25.7109375" style="16" customWidth="1"/>
    <col min="2" max="8" width="13.7109375" style="9" customWidth="1"/>
    <col min="9" max="16384" width="9.140625" style="10"/>
  </cols>
  <sheetData>
    <row r="1" spans="1:6">
      <c r="A1" s="11" t="s">
        <v>0</v>
      </c>
      <c r="B1" s="12"/>
      <c r="C1" s="12"/>
      <c r="D1" s="12"/>
      <c r="E1" s="12"/>
      <c r="F1" s="12"/>
    </row>
    <row r="2" spans="1:6">
      <c r="A2" s="12" t="s">
        <v>1</v>
      </c>
      <c r="B2" s="12"/>
      <c r="C2" s="12"/>
      <c r="D2" s="12"/>
      <c r="E2" s="12"/>
      <c r="F2" s="12"/>
    </row>
    <row r="3" spans="1:6">
      <c r="A3" s="13" t="s">
        <v>2</v>
      </c>
      <c r="B3" s="13"/>
      <c r="C3" s="13" t="s">
        <v>3</v>
      </c>
      <c r="D3" s="13"/>
      <c r="E3" s="13"/>
      <c r="F3" s="13"/>
    </row>
    <row r="4" spans="1:6">
      <c r="A4" s="13" t="s">
        <v>4</v>
      </c>
      <c r="B4" s="13"/>
      <c r="C4" s="13" t="s">
        <v>5</v>
      </c>
      <c r="D4" s="13"/>
      <c r="E4" s="13"/>
      <c r="F4" s="13"/>
    </row>
    <row r="5" spans="1:6">
      <c r="A5" s="13" t="s">
        <v>138</v>
      </c>
      <c r="B5" s="13"/>
      <c r="C5" s="13" t="s">
        <v>139</v>
      </c>
      <c r="D5" s="13"/>
      <c r="E5" s="13"/>
      <c r="F5" s="13"/>
    </row>
    <row r="6" spans="1:6">
      <c r="A6" s="14"/>
      <c r="B6" s="15"/>
      <c r="C6" s="13" t="s">
        <v>6</v>
      </c>
      <c r="D6" s="13"/>
      <c r="E6" s="13"/>
      <c r="F6" s="13"/>
    </row>
    <row r="7" spans="1:6">
      <c r="A7" s="14"/>
      <c r="B7" s="15"/>
      <c r="C7" s="13" t="s">
        <v>7</v>
      </c>
      <c r="D7" s="13"/>
      <c r="E7" s="13"/>
      <c r="F7" s="13"/>
    </row>
    <row r="8" spans="1:6" ht="45">
      <c r="A8" s="2"/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>
      <c r="A9" s="2" t="s">
        <v>13</v>
      </c>
      <c r="B9" s="3"/>
      <c r="C9" s="3">
        <v>-9363.5</v>
      </c>
      <c r="D9" s="3">
        <v>-12553.05</v>
      </c>
      <c r="E9" s="3"/>
      <c r="F9" s="3">
        <v>-21916.55</v>
      </c>
    </row>
    <row r="10" spans="1:6">
      <c r="A10" s="1" t="s">
        <v>14</v>
      </c>
      <c r="B10" s="4">
        <f>27131.49+9887.97</f>
        <v>37019.46</v>
      </c>
      <c r="C10" s="4">
        <f>26417.97+8805.99</f>
        <v>35223.96</v>
      </c>
      <c r="D10" s="4">
        <f>10779.52+840</f>
        <v>11619.52</v>
      </c>
      <c r="E10" s="4"/>
      <c r="F10" s="4">
        <f>64328.98+19533.96</f>
        <v>83862.94</v>
      </c>
    </row>
    <row r="11" spans="1:6" ht="22.5">
      <c r="A11" s="1" t="s">
        <v>15</v>
      </c>
      <c r="B11" s="4">
        <f>27131.49+9887.97</f>
        <v>37019.46</v>
      </c>
      <c r="C11" s="4">
        <f>26417.97+8805.99</f>
        <v>35223.96</v>
      </c>
      <c r="D11" s="4">
        <f>10779.52+840</f>
        <v>11619.52</v>
      </c>
      <c r="E11" s="4"/>
      <c r="F11" s="4">
        <f>64328.98+19533.96</f>
        <v>83862.94</v>
      </c>
    </row>
    <row r="12" spans="1:6">
      <c r="A12" s="1" t="s">
        <v>16</v>
      </c>
      <c r="B12" s="4">
        <f>23852.83+9959.19</f>
        <v>33812.020000000004</v>
      </c>
      <c r="C12" s="4">
        <f>23636.45+8796.1</f>
        <v>32432.550000000003</v>
      </c>
      <c r="D12" s="4">
        <f>11496.96+838.49</f>
        <v>12335.449999999999</v>
      </c>
      <c r="E12" s="4"/>
      <c r="F12" s="4">
        <f>58986.24+19593.78</f>
        <v>78580.01999999999</v>
      </c>
    </row>
    <row r="13" spans="1:6">
      <c r="A13" s="1" t="s">
        <v>17</v>
      </c>
      <c r="B13" s="4">
        <f>3100.87+1294.69</f>
        <v>4395.5599999999995</v>
      </c>
      <c r="C13" s="4">
        <f>3072.74+1143.49</f>
        <v>4216.2299999999996</v>
      </c>
      <c r="D13" s="4"/>
      <c r="E13" s="4"/>
      <c r="F13" s="4">
        <f>6173.61+2438.18</f>
        <v>8611.7899999999991</v>
      </c>
    </row>
    <row r="14" spans="1:6" ht="22.5">
      <c r="A14" s="1" t="s">
        <v>18</v>
      </c>
      <c r="B14" s="4">
        <f>740.87+475.13</f>
        <v>1216</v>
      </c>
      <c r="C14" s="4"/>
      <c r="D14" s="4">
        <v>41.44</v>
      </c>
      <c r="E14" s="4"/>
      <c r="F14" s="4">
        <f>782.31+475.13</f>
        <v>1257.44</v>
      </c>
    </row>
    <row r="15" spans="1:6">
      <c r="A15" s="1" t="s">
        <v>19</v>
      </c>
      <c r="B15" s="4">
        <f>31577.23+8215.7</f>
        <v>39792.93</v>
      </c>
      <c r="C15" s="4"/>
      <c r="D15" s="4">
        <f>1400+840</f>
        <v>2240</v>
      </c>
      <c r="E15" s="4"/>
      <c r="F15" s="4">
        <f>32977.23+9055.7</f>
        <v>42032.930000000008</v>
      </c>
    </row>
    <row r="16" spans="1:6">
      <c r="A16" s="2" t="s">
        <v>20</v>
      </c>
      <c r="B16" s="3">
        <f>35418.97+9985.52</f>
        <v>45404.490000000005</v>
      </c>
      <c r="C16" s="3">
        <f>3072.74+1143.49</f>
        <v>4216.2299999999996</v>
      </c>
      <c r="D16" s="3">
        <f>1441.44+840</f>
        <v>2281.44</v>
      </c>
      <c r="E16" s="3"/>
      <c r="F16" s="3">
        <f>39933.15+11969.01</f>
        <v>51902.16</v>
      </c>
    </row>
    <row r="17" spans="1:6">
      <c r="A17" s="2" t="s">
        <v>21</v>
      </c>
      <c r="B17" s="3">
        <f>B12-B16</f>
        <v>-11592.470000000001</v>
      </c>
      <c r="C17" s="3">
        <f>C9+C12-C16</f>
        <v>18852.820000000003</v>
      </c>
      <c r="D17" s="3">
        <f>D9+D12-D16</f>
        <v>-2499.0400000000004</v>
      </c>
      <c r="E17" s="3"/>
      <c r="F17" s="3">
        <f>F9+F12-F16</f>
        <v>4761.3099999999831</v>
      </c>
    </row>
    <row r="18" spans="1:6" ht="11.25" customHeight="1">
      <c r="A18" s="5" t="s">
        <v>22</v>
      </c>
      <c r="B18" s="5"/>
      <c r="C18" s="5"/>
      <c r="D18" s="5"/>
      <c r="E18" s="5"/>
      <c r="F18" s="5"/>
    </row>
    <row r="19" spans="1:6" ht="22.5">
      <c r="A19" s="3" t="s">
        <v>23</v>
      </c>
      <c r="B19" s="5" t="s">
        <v>24</v>
      </c>
      <c r="C19" s="5"/>
      <c r="D19" s="3" t="s">
        <v>25</v>
      </c>
      <c r="E19" s="3" t="s">
        <v>26</v>
      </c>
      <c r="F19" s="3" t="s">
        <v>27</v>
      </c>
    </row>
    <row r="20" spans="1:6" ht="11.25" customHeight="1">
      <c r="A20" s="5" t="s">
        <v>8</v>
      </c>
      <c r="B20" s="5"/>
      <c r="C20" s="5"/>
      <c r="D20" s="5"/>
      <c r="E20" s="5"/>
      <c r="F20" s="5"/>
    </row>
    <row r="21" spans="1:6" ht="11.25" customHeight="1">
      <c r="A21" s="2" t="s">
        <v>28</v>
      </c>
      <c r="B21" s="6" t="s">
        <v>29</v>
      </c>
      <c r="C21" s="6"/>
      <c r="D21" s="6"/>
      <c r="E21" s="6"/>
      <c r="F21" s="3">
        <f>SUM(F22:F33)</f>
        <v>2854.6799999999989</v>
      </c>
    </row>
    <row r="22" spans="1:6" ht="21.95" customHeight="1">
      <c r="A22" s="1"/>
      <c r="B22" s="7" t="s">
        <v>30</v>
      </c>
      <c r="C22" s="7"/>
      <c r="D22" s="4" t="s">
        <v>31</v>
      </c>
      <c r="E22" s="4" t="s">
        <v>32</v>
      </c>
      <c r="F22" s="4">
        <v>237.89</v>
      </c>
    </row>
    <row r="23" spans="1:6" ht="21.95" customHeight="1">
      <c r="A23" s="1"/>
      <c r="B23" s="7" t="s">
        <v>30</v>
      </c>
      <c r="C23" s="7"/>
      <c r="D23" s="4" t="s">
        <v>33</v>
      </c>
      <c r="E23" s="4" t="s">
        <v>32</v>
      </c>
      <c r="F23" s="4">
        <v>237.89</v>
      </c>
    </row>
    <row r="24" spans="1:6" ht="21.95" customHeight="1">
      <c r="A24" s="1"/>
      <c r="B24" s="7" t="s">
        <v>30</v>
      </c>
      <c r="C24" s="7"/>
      <c r="D24" s="4" t="s">
        <v>34</v>
      </c>
      <c r="E24" s="4" t="s">
        <v>32</v>
      </c>
      <c r="F24" s="4">
        <v>237.89</v>
      </c>
    </row>
    <row r="25" spans="1:6" ht="21.95" customHeight="1">
      <c r="A25" s="1"/>
      <c r="B25" s="7" t="s">
        <v>30</v>
      </c>
      <c r="C25" s="7"/>
      <c r="D25" s="4" t="s">
        <v>35</v>
      </c>
      <c r="E25" s="4" t="s">
        <v>32</v>
      </c>
      <c r="F25" s="4">
        <v>237.89</v>
      </c>
    </row>
    <row r="26" spans="1:6" ht="21.95" customHeight="1">
      <c r="A26" s="1"/>
      <c r="B26" s="7" t="s">
        <v>30</v>
      </c>
      <c r="C26" s="7"/>
      <c r="D26" s="4" t="s">
        <v>36</v>
      </c>
      <c r="E26" s="4" t="s">
        <v>32</v>
      </c>
      <c r="F26" s="4">
        <v>237.89</v>
      </c>
    </row>
    <row r="27" spans="1:6" ht="21.95" customHeight="1">
      <c r="A27" s="1"/>
      <c r="B27" s="7" t="s">
        <v>30</v>
      </c>
      <c r="C27" s="7"/>
      <c r="D27" s="4" t="s">
        <v>37</v>
      </c>
      <c r="E27" s="4" t="s">
        <v>32</v>
      </c>
      <c r="F27" s="4">
        <v>237.89</v>
      </c>
    </row>
    <row r="28" spans="1:6" ht="21.95" customHeight="1">
      <c r="A28" s="1"/>
      <c r="B28" s="7" t="s">
        <v>30</v>
      </c>
      <c r="C28" s="7"/>
      <c r="D28" s="4" t="s">
        <v>38</v>
      </c>
      <c r="E28" s="4" t="s">
        <v>32</v>
      </c>
      <c r="F28" s="4">
        <v>237.89</v>
      </c>
    </row>
    <row r="29" spans="1:6" ht="21.95" customHeight="1">
      <c r="A29" s="1"/>
      <c r="B29" s="7" t="s">
        <v>30</v>
      </c>
      <c r="C29" s="7"/>
      <c r="D29" s="4" t="s">
        <v>39</v>
      </c>
      <c r="E29" s="4" t="s">
        <v>32</v>
      </c>
      <c r="F29" s="4">
        <v>237.89</v>
      </c>
    </row>
    <row r="30" spans="1:6" ht="21.95" customHeight="1">
      <c r="A30" s="1"/>
      <c r="B30" s="7" t="s">
        <v>30</v>
      </c>
      <c r="C30" s="7"/>
      <c r="D30" s="4" t="s">
        <v>40</v>
      </c>
      <c r="E30" s="4" t="s">
        <v>32</v>
      </c>
      <c r="F30" s="4">
        <v>237.89</v>
      </c>
    </row>
    <row r="31" spans="1:6" ht="21.95" customHeight="1">
      <c r="A31" s="1"/>
      <c r="B31" s="7" t="s">
        <v>30</v>
      </c>
      <c r="C31" s="7"/>
      <c r="D31" s="4" t="s">
        <v>120</v>
      </c>
      <c r="E31" s="4" t="s">
        <v>32</v>
      </c>
      <c r="F31" s="4">
        <v>237.89</v>
      </c>
    </row>
    <row r="32" spans="1:6" ht="21.95" customHeight="1">
      <c r="A32" s="1"/>
      <c r="B32" s="7" t="s">
        <v>30</v>
      </c>
      <c r="C32" s="7"/>
      <c r="D32" s="4" t="s">
        <v>121</v>
      </c>
      <c r="E32" s="4" t="s">
        <v>32</v>
      </c>
      <c r="F32" s="4">
        <v>237.89</v>
      </c>
    </row>
    <row r="33" spans="1:6" ht="21.95" customHeight="1">
      <c r="A33" s="1"/>
      <c r="B33" s="7" t="s">
        <v>30</v>
      </c>
      <c r="C33" s="7"/>
      <c r="D33" s="4" t="s">
        <v>122</v>
      </c>
      <c r="E33" s="4" t="s">
        <v>32</v>
      </c>
      <c r="F33" s="4">
        <v>237.89</v>
      </c>
    </row>
    <row r="34" spans="1:6" ht="12" customHeight="1">
      <c r="A34" s="2" t="s">
        <v>41</v>
      </c>
      <c r="B34" s="6" t="s">
        <v>29</v>
      </c>
      <c r="C34" s="6"/>
      <c r="D34" s="6"/>
      <c r="E34" s="6"/>
      <c r="F34" s="3">
        <f>SUM(F35:F48)</f>
        <v>7061.7799999999979</v>
      </c>
    </row>
    <row r="35" spans="1:6" ht="21.95" customHeight="1">
      <c r="A35" s="1"/>
      <c r="B35" s="7" t="s">
        <v>42</v>
      </c>
      <c r="C35" s="7"/>
      <c r="D35" s="4" t="s">
        <v>43</v>
      </c>
      <c r="E35" s="4" t="s">
        <v>44</v>
      </c>
      <c r="F35" s="4">
        <v>460.44</v>
      </c>
    </row>
    <row r="36" spans="1:6" ht="21.95" customHeight="1">
      <c r="A36" s="1"/>
      <c r="B36" s="7" t="s">
        <v>42</v>
      </c>
      <c r="C36" s="7"/>
      <c r="D36" s="4" t="s">
        <v>45</v>
      </c>
      <c r="E36" s="4" t="s">
        <v>44</v>
      </c>
      <c r="F36" s="4">
        <v>460.44</v>
      </c>
    </row>
    <row r="37" spans="1:6" ht="21.95" customHeight="1">
      <c r="A37" s="1"/>
      <c r="B37" s="7" t="s">
        <v>42</v>
      </c>
      <c r="C37" s="7"/>
      <c r="D37" s="4" t="s">
        <v>46</v>
      </c>
      <c r="E37" s="4" t="s">
        <v>44</v>
      </c>
      <c r="F37" s="4">
        <v>460.44</v>
      </c>
    </row>
    <row r="38" spans="1:6" ht="21.95" customHeight="1">
      <c r="A38" s="1"/>
      <c r="B38" s="7" t="s">
        <v>42</v>
      </c>
      <c r="C38" s="7"/>
      <c r="D38" s="4" t="s">
        <v>47</v>
      </c>
      <c r="E38" s="4" t="s">
        <v>44</v>
      </c>
      <c r="F38" s="4">
        <v>460.44</v>
      </c>
    </row>
    <row r="39" spans="1:6" ht="21.95" customHeight="1">
      <c r="A39" s="1"/>
      <c r="B39" s="7" t="s">
        <v>42</v>
      </c>
      <c r="C39" s="7"/>
      <c r="D39" s="4" t="s">
        <v>48</v>
      </c>
      <c r="E39" s="4" t="s">
        <v>44</v>
      </c>
      <c r="F39" s="4">
        <v>460.44</v>
      </c>
    </row>
    <row r="40" spans="1:6" ht="11.1" customHeight="1">
      <c r="A40" s="1"/>
      <c r="B40" s="7" t="s">
        <v>49</v>
      </c>
      <c r="C40" s="7"/>
      <c r="D40" s="4" t="s">
        <v>50</v>
      </c>
      <c r="E40" s="4" t="s">
        <v>51</v>
      </c>
      <c r="F40" s="4">
        <v>849</v>
      </c>
    </row>
    <row r="41" spans="1:6" ht="21.95" customHeight="1">
      <c r="A41" s="1"/>
      <c r="B41" s="7" t="s">
        <v>42</v>
      </c>
      <c r="C41" s="7"/>
      <c r="D41" s="4" t="s">
        <v>52</v>
      </c>
      <c r="E41" s="4" t="s">
        <v>44</v>
      </c>
      <c r="F41" s="4">
        <v>460.44</v>
      </c>
    </row>
    <row r="42" spans="1:6" ht="21.95" customHeight="1">
      <c r="A42" s="1"/>
      <c r="B42" s="7" t="s">
        <v>42</v>
      </c>
      <c r="C42" s="7"/>
      <c r="D42" s="4" t="s">
        <v>53</v>
      </c>
      <c r="E42" s="4" t="s">
        <v>44</v>
      </c>
      <c r="F42" s="4">
        <v>460.44</v>
      </c>
    </row>
    <row r="43" spans="1:6" ht="21.95" customHeight="1">
      <c r="A43" s="1"/>
      <c r="B43" s="7" t="s">
        <v>42</v>
      </c>
      <c r="C43" s="7"/>
      <c r="D43" s="4" t="s">
        <v>54</v>
      </c>
      <c r="E43" s="4" t="s">
        <v>44</v>
      </c>
      <c r="F43" s="4">
        <v>460.44</v>
      </c>
    </row>
    <row r="44" spans="1:6" ht="21.95" customHeight="1">
      <c r="A44" s="1"/>
      <c r="B44" s="7" t="s">
        <v>42</v>
      </c>
      <c r="C44" s="7"/>
      <c r="D44" s="4" t="s">
        <v>55</v>
      </c>
      <c r="E44" s="4" t="s">
        <v>44</v>
      </c>
      <c r="F44" s="4">
        <v>460.44</v>
      </c>
    </row>
    <row r="45" spans="1:6" ht="21.95" customHeight="1">
      <c r="A45" s="1"/>
      <c r="B45" s="7" t="s">
        <v>42</v>
      </c>
      <c r="C45" s="7"/>
      <c r="D45" s="4" t="s">
        <v>123</v>
      </c>
      <c r="E45" s="4" t="s">
        <v>44</v>
      </c>
      <c r="F45" s="4">
        <v>460.44</v>
      </c>
    </row>
    <row r="46" spans="1:6" ht="21.95" customHeight="1">
      <c r="A46" s="1"/>
      <c r="B46" s="7" t="s">
        <v>126</v>
      </c>
      <c r="C46" s="7"/>
      <c r="D46" s="4" t="s">
        <v>127</v>
      </c>
      <c r="E46" s="4" t="s">
        <v>128</v>
      </c>
      <c r="F46" s="4">
        <v>687.5</v>
      </c>
    </row>
    <row r="47" spans="1:6" ht="21.95" customHeight="1">
      <c r="A47" s="1"/>
      <c r="B47" s="7" t="s">
        <v>42</v>
      </c>
      <c r="C47" s="7"/>
      <c r="D47" s="4" t="s">
        <v>124</v>
      </c>
      <c r="E47" s="4" t="s">
        <v>44</v>
      </c>
      <c r="F47" s="4">
        <v>460.44</v>
      </c>
    </row>
    <row r="48" spans="1:6" ht="21.95" customHeight="1">
      <c r="A48" s="1"/>
      <c r="B48" s="7" t="s">
        <v>42</v>
      </c>
      <c r="C48" s="7"/>
      <c r="D48" s="4" t="s">
        <v>125</v>
      </c>
      <c r="E48" s="4" t="s">
        <v>44</v>
      </c>
      <c r="F48" s="4">
        <v>460.44</v>
      </c>
    </row>
    <row r="49" spans="1:6" ht="15" customHeight="1">
      <c r="A49" s="2" t="s">
        <v>56</v>
      </c>
      <c r="B49" s="6" t="s">
        <v>29</v>
      </c>
      <c r="C49" s="6"/>
      <c r="D49" s="6"/>
      <c r="E49" s="6"/>
      <c r="F49" s="3">
        <f>SUM(F50:F62)</f>
        <v>10712.91</v>
      </c>
    </row>
    <row r="50" spans="1:6" ht="21.95" customHeight="1">
      <c r="A50" s="1"/>
      <c r="B50" s="7" t="s">
        <v>57</v>
      </c>
      <c r="C50" s="7"/>
      <c r="D50" s="4" t="s">
        <v>58</v>
      </c>
      <c r="E50" s="4" t="s">
        <v>59</v>
      </c>
      <c r="F50" s="4">
        <v>840.3</v>
      </c>
    </row>
    <row r="51" spans="1:6" ht="21.95" customHeight="1">
      <c r="A51" s="1"/>
      <c r="B51" s="7" t="s">
        <v>57</v>
      </c>
      <c r="C51" s="7"/>
      <c r="D51" s="4" t="s">
        <v>60</v>
      </c>
      <c r="E51" s="4" t="s">
        <v>59</v>
      </c>
      <c r="F51" s="4">
        <v>840.3</v>
      </c>
    </row>
    <row r="52" spans="1:6" ht="21.95" customHeight="1">
      <c r="A52" s="1"/>
      <c r="B52" s="7" t="s">
        <v>57</v>
      </c>
      <c r="C52" s="7"/>
      <c r="D52" s="4" t="s">
        <v>61</v>
      </c>
      <c r="E52" s="4" t="s">
        <v>59</v>
      </c>
      <c r="F52" s="4">
        <v>840.3</v>
      </c>
    </row>
    <row r="53" spans="1:6" ht="21.95" customHeight="1">
      <c r="A53" s="1"/>
      <c r="B53" s="7" t="s">
        <v>62</v>
      </c>
      <c r="C53" s="7"/>
      <c r="D53" s="4" t="s">
        <v>63</v>
      </c>
      <c r="E53" s="4" t="s">
        <v>64</v>
      </c>
      <c r="F53" s="4">
        <v>191.85</v>
      </c>
    </row>
    <row r="54" spans="1:6" ht="21.95" customHeight="1">
      <c r="A54" s="1"/>
      <c r="B54" s="7" t="s">
        <v>57</v>
      </c>
      <c r="C54" s="7"/>
      <c r="D54" s="4" t="s">
        <v>65</v>
      </c>
      <c r="E54" s="4" t="s">
        <v>59</v>
      </c>
      <c r="F54" s="4">
        <v>840.3</v>
      </c>
    </row>
    <row r="55" spans="1:6" ht="21.95" customHeight="1">
      <c r="A55" s="1"/>
      <c r="B55" s="7" t="s">
        <v>57</v>
      </c>
      <c r="C55" s="7"/>
      <c r="D55" s="4" t="s">
        <v>66</v>
      </c>
      <c r="E55" s="4" t="s">
        <v>59</v>
      </c>
      <c r="F55" s="4">
        <v>840.3</v>
      </c>
    </row>
    <row r="56" spans="1:6" ht="21.95" customHeight="1">
      <c r="A56" s="1"/>
      <c r="B56" s="7" t="s">
        <v>57</v>
      </c>
      <c r="C56" s="7"/>
      <c r="D56" s="4" t="s">
        <v>67</v>
      </c>
      <c r="E56" s="4" t="s">
        <v>59</v>
      </c>
      <c r="F56" s="4">
        <v>840.3</v>
      </c>
    </row>
    <row r="57" spans="1:6" ht="21.95" customHeight="1">
      <c r="A57" s="1"/>
      <c r="B57" s="7" t="s">
        <v>57</v>
      </c>
      <c r="C57" s="7"/>
      <c r="D57" s="4" t="s">
        <v>68</v>
      </c>
      <c r="E57" s="4" t="s">
        <v>69</v>
      </c>
      <c r="F57" s="4">
        <v>913.21</v>
      </c>
    </row>
    <row r="58" spans="1:6" ht="21.95" customHeight="1">
      <c r="A58" s="1"/>
      <c r="B58" s="7" t="s">
        <v>57</v>
      </c>
      <c r="C58" s="7"/>
      <c r="D58" s="4" t="s">
        <v>70</v>
      </c>
      <c r="E58" s="4" t="s">
        <v>69</v>
      </c>
      <c r="F58" s="4">
        <v>913.21</v>
      </c>
    </row>
    <row r="59" spans="1:6" ht="21.95" customHeight="1">
      <c r="A59" s="1"/>
      <c r="B59" s="7" t="s">
        <v>57</v>
      </c>
      <c r="C59" s="7"/>
      <c r="D59" s="4" t="s">
        <v>71</v>
      </c>
      <c r="E59" s="4" t="s">
        <v>69</v>
      </c>
      <c r="F59" s="4">
        <v>913.21</v>
      </c>
    </row>
    <row r="60" spans="1:6" ht="21.95" customHeight="1">
      <c r="A60" s="1"/>
      <c r="B60" s="7" t="s">
        <v>57</v>
      </c>
      <c r="C60" s="7"/>
      <c r="D60" s="4" t="s">
        <v>129</v>
      </c>
      <c r="E60" s="4" t="s">
        <v>69</v>
      </c>
      <c r="F60" s="4">
        <v>913.21</v>
      </c>
    </row>
    <row r="61" spans="1:6" ht="21.95" customHeight="1">
      <c r="A61" s="1"/>
      <c r="B61" s="7" t="s">
        <v>57</v>
      </c>
      <c r="C61" s="7"/>
      <c r="D61" s="4" t="s">
        <v>130</v>
      </c>
      <c r="E61" s="4" t="s">
        <v>69</v>
      </c>
      <c r="F61" s="4">
        <v>913.21</v>
      </c>
    </row>
    <row r="62" spans="1:6" ht="21.95" customHeight="1">
      <c r="A62" s="1"/>
      <c r="B62" s="7" t="s">
        <v>57</v>
      </c>
      <c r="C62" s="7"/>
      <c r="D62" s="4" t="s">
        <v>131</v>
      </c>
      <c r="E62" s="4" t="s">
        <v>69</v>
      </c>
      <c r="F62" s="4">
        <v>913.21</v>
      </c>
    </row>
    <row r="63" spans="1:6" ht="15" customHeight="1">
      <c r="A63" s="2" t="s">
        <v>72</v>
      </c>
      <c r="B63" s="6" t="s">
        <v>29</v>
      </c>
      <c r="C63" s="6"/>
      <c r="D63" s="6"/>
      <c r="E63" s="6"/>
      <c r="F63" s="3">
        <f>SUM(F64:F81)</f>
        <v>5341.0800000000008</v>
      </c>
    </row>
    <row r="64" spans="1:6" ht="21.95" customHeight="1">
      <c r="A64" s="1"/>
      <c r="B64" s="7" t="s">
        <v>73</v>
      </c>
      <c r="C64" s="7"/>
      <c r="D64" s="4" t="s">
        <v>74</v>
      </c>
      <c r="E64" s="4" t="s">
        <v>75</v>
      </c>
      <c r="F64" s="4">
        <v>433.58</v>
      </c>
    </row>
    <row r="65" spans="1:6" ht="21.95" customHeight="1">
      <c r="A65" s="1"/>
      <c r="B65" s="7" t="s">
        <v>73</v>
      </c>
      <c r="C65" s="7"/>
      <c r="D65" s="4" t="s">
        <v>76</v>
      </c>
      <c r="E65" s="4" t="s">
        <v>75</v>
      </c>
      <c r="F65" s="4">
        <v>433.58</v>
      </c>
    </row>
    <row r="66" spans="1:6" ht="21.95" customHeight="1">
      <c r="A66" s="1"/>
      <c r="B66" s="7" t="s">
        <v>73</v>
      </c>
      <c r="C66" s="7"/>
      <c r="D66" s="4" t="s">
        <v>77</v>
      </c>
      <c r="E66" s="4" t="s">
        <v>75</v>
      </c>
      <c r="F66" s="4">
        <v>433.58</v>
      </c>
    </row>
    <row r="67" spans="1:6" ht="21.95" customHeight="1">
      <c r="A67" s="1"/>
      <c r="B67" s="7" t="s">
        <v>73</v>
      </c>
      <c r="C67" s="7"/>
      <c r="D67" s="4" t="s">
        <v>78</v>
      </c>
      <c r="E67" s="4" t="s">
        <v>75</v>
      </c>
      <c r="F67" s="4">
        <v>433.58</v>
      </c>
    </row>
    <row r="68" spans="1:6" ht="21.95" customHeight="1">
      <c r="A68" s="1"/>
      <c r="B68" s="7" t="s">
        <v>73</v>
      </c>
      <c r="C68" s="7"/>
      <c r="D68" s="4" t="s">
        <v>79</v>
      </c>
      <c r="E68" s="4" t="s">
        <v>75</v>
      </c>
      <c r="F68" s="4">
        <v>433.58</v>
      </c>
    </row>
    <row r="69" spans="1:6" ht="21.95" customHeight="1">
      <c r="A69" s="1"/>
      <c r="B69" s="7" t="s">
        <v>73</v>
      </c>
      <c r="C69" s="7"/>
      <c r="D69" s="4" t="s">
        <v>80</v>
      </c>
      <c r="E69" s="4" t="s">
        <v>75</v>
      </c>
      <c r="F69" s="4">
        <v>433.58</v>
      </c>
    </row>
    <row r="70" spans="1:6" ht="21.95" customHeight="1">
      <c r="A70" s="1"/>
      <c r="B70" s="7" t="s">
        <v>73</v>
      </c>
      <c r="C70" s="7"/>
      <c r="D70" s="4" t="s">
        <v>81</v>
      </c>
      <c r="E70" s="4" t="s">
        <v>75</v>
      </c>
      <c r="F70" s="4">
        <v>433.58</v>
      </c>
    </row>
    <row r="71" spans="1:6" ht="33" customHeight="1">
      <c r="A71" s="1"/>
      <c r="B71" s="7" t="s">
        <v>116</v>
      </c>
      <c r="C71" s="7"/>
      <c r="D71" s="4" t="s">
        <v>82</v>
      </c>
      <c r="E71" s="4" t="s">
        <v>83</v>
      </c>
      <c r="F71" s="4">
        <v>23.02</v>
      </c>
    </row>
    <row r="72" spans="1:6" ht="21.95" customHeight="1">
      <c r="A72" s="1"/>
      <c r="B72" s="7" t="s">
        <v>73</v>
      </c>
      <c r="C72" s="7"/>
      <c r="D72" s="4" t="s">
        <v>84</v>
      </c>
      <c r="E72" s="4" t="s">
        <v>75</v>
      </c>
      <c r="F72" s="4">
        <v>433.58</v>
      </c>
    </row>
    <row r="73" spans="1:6" ht="33.75" customHeight="1">
      <c r="A73" s="1"/>
      <c r="B73" s="7" t="s">
        <v>116</v>
      </c>
      <c r="C73" s="7"/>
      <c r="D73" s="4" t="s">
        <v>85</v>
      </c>
      <c r="E73" s="4" t="s">
        <v>83</v>
      </c>
      <c r="F73" s="4">
        <v>23.02</v>
      </c>
    </row>
    <row r="74" spans="1:6" ht="21.95" customHeight="1">
      <c r="A74" s="1"/>
      <c r="B74" s="7" t="s">
        <v>73</v>
      </c>
      <c r="C74" s="7"/>
      <c r="D74" s="4" t="s">
        <v>86</v>
      </c>
      <c r="E74" s="4" t="s">
        <v>75</v>
      </c>
      <c r="F74" s="4">
        <v>433.58</v>
      </c>
    </row>
    <row r="75" spans="1:6" ht="35.25" customHeight="1">
      <c r="A75" s="1"/>
      <c r="B75" s="7" t="s">
        <v>116</v>
      </c>
      <c r="C75" s="7"/>
      <c r="D75" s="4" t="s">
        <v>87</v>
      </c>
      <c r="E75" s="4" t="s">
        <v>83</v>
      </c>
      <c r="F75" s="4">
        <v>23.02</v>
      </c>
    </row>
    <row r="76" spans="1:6" ht="21.75" customHeight="1">
      <c r="A76" s="1"/>
      <c r="B76" s="7" t="s">
        <v>73</v>
      </c>
      <c r="C76" s="7"/>
      <c r="D76" s="4" t="s">
        <v>132</v>
      </c>
      <c r="E76" s="4" t="s">
        <v>75</v>
      </c>
      <c r="F76" s="4">
        <v>433.58</v>
      </c>
    </row>
    <row r="77" spans="1:6" ht="35.25" customHeight="1">
      <c r="A77" s="1"/>
      <c r="B77" s="7" t="s">
        <v>116</v>
      </c>
      <c r="C77" s="7"/>
      <c r="D77" s="4" t="s">
        <v>135</v>
      </c>
      <c r="E77" s="4" t="s">
        <v>83</v>
      </c>
      <c r="F77" s="4">
        <v>23.02</v>
      </c>
    </row>
    <row r="78" spans="1:6" ht="21" customHeight="1">
      <c r="A78" s="1"/>
      <c r="B78" s="7" t="s">
        <v>73</v>
      </c>
      <c r="C78" s="7"/>
      <c r="D78" s="4" t="s">
        <v>133</v>
      </c>
      <c r="E78" s="4" t="s">
        <v>75</v>
      </c>
      <c r="F78" s="4">
        <v>433.58</v>
      </c>
    </row>
    <row r="79" spans="1:6" ht="35.25" customHeight="1">
      <c r="A79" s="1"/>
      <c r="B79" s="7" t="s">
        <v>116</v>
      </c>
      <c r="C79" s="7"/>
      <c r="D79" s="4" t="s">
        <v>136</v>
      </c>
      <c r="E79" s="4" t="s">
        <v>83</v>
      </c>
      <c r="F79" s="4">
        <v>23.02</v>
      </c>
    </row>
    <row r="80" spans="1:6" ht="23.25" customHeight="1">
      <c r="A80" s="1"/>
      <c r="B80" s="7" t="s">
        <v>73</v>
      </c>
      <c r="C80" s="7"/>
      <c r="D80" s="4" t="s">
        <v>134</v>
      </c>
      <c r="E80" s="4" t="s">
        <v>75</v>
      </c>
      <c r="F80" s="4">
        <v>433.58</v>
      </c>
    </row>
    <row r="81" spans="1:6" ht="35.25" customHeight="1">
      <c r="A81" s="1"/>
      <c r="B81" s="7" t="s">
        <v>116</v>
      </c>
      <c r="C81" s="7"/>
      <c r="D81" s="4" t="s">
        <v>137</v>
      </c>
      <c r="E81" s="4" t="s">
        <v>83</v>
      </c>
      <c r="F81" s="4">
        <v>23.02</v>
      </c>
    </row>
    <row r="82" spans="1:6" ht="12" customHeight="1">
      <c r="A82" s="2" t="s">
        <v>88</v>
      </c>
      <c r="B82" s="6" t="s">
        <v>29</v>
      </c>
      <c r="C82" s="6"/>
      <c r="D82" s="6"/>
      <c r="E82" s="6"/>
      <c r="F82" s="3">
        <f>SUM(F83:F91)</f>
        <v>1381.32</v>
      </c>
    </row>
    <row r="83" spans="1:6" ht="21.95" customHeight="1">
      <c r="A83" s="1"/>
      <c r="B83" s="7" t="s">
        <v>89</v>
      </c>
      <c r="C83" s="7"/>
      <c r="D83" s="4" t="s">
        <v>78</v>
      </c>
      <c r="E83" s="4" t="s">
        <v>90</v>
      </c>
      <c r="F83" s="4">
        <v>153.47999999999999</v>
      </c>
    </row>
    <row r="84" spans="1:6" ht="21.95" customHeight="1">
      <c r="A84" s="1"/>
      <c r="B84" s="7" t="s">
        <v>89</v>
      </c>
      <c r="C84" s="7"/>
      <c r="D84" s="4" t="s">
        <v>79</v>
      </c>
      <c r="E84" s="4" t="s">
        <v>90</v>
      </c>
      <c r="F84" s="4">
        <v>153.47999999999999</v>
      </c>
    </row>
    <row r="85" spans="1:6" ht="21.95" customHeight="1">
      <c r="A85" s="1"/>
      <c r="B85" s="7" t="s">
        <v>89</v>
      </c>
      <c r="C85" s="7"/>
      <c r="D85" s="4" t="s">
        <v>80</v>
      </c>
      <c r="E85" s="4" t="s">
        <v>90</v>
      </c>
      <c r="F85" s="4">
        <v>153.47999999999999</v>
      </c>
    </row>
    <row r="86" spans="1:6" ht="21.95" customHeight="1">
      <c r="A86" s="1"/>
      <c r="B86" s="7" t="s">
        <v>89</v>
      </c>
      <c r="C86" s="7"/>
      <c r="D86" s="4" t="s">
        <v>81</v>
      </c>
      <c r="E86" s="4" t="s">
        <v>90</v>
      </c>
      <c r="F86" s="4">
        <v>153.47999999999999</v>
      </c>
    </row>
    <row r="87" spans="1:6" ht="21.95" customHeight="1">
      <c r="A87" s="1"/>
      <c r="B87" s="7" t="s">
        <v>89</v>
      </c>
      <c r="C87" s="7"/>
      <c r="D87" s="4" t="s">
        <v>84</v>
      </c>
      <c r="E87" s="4" t="s">
        <v>90</v>
      </c>
      <c r="F87" s="4">
        <v>153.47999999999999</v>
      </c>
    </row>
    <row r="88" spans="1:6" ht="21.95" customHeight="1">
      <c r="A88" s="1"/>
      <c r="B88" s="7" t="s">
        <v>89</v>
      </c>
      <c r="C88" s="7"/>
      <c r="D88" s="4" t="s">
        <v>86</v>
      </c>
      <c r="E88" s="4" t="s">
        <v>90</v>
      </c>
      <c r="F88" s="4">
        <v>153.47999999999999</v>
      </c>
    </row>
    <row r="89" spans="1:6" ht="21.95" customHeight="1">
      <c r="A89" s="1"/>
      <c r="B89" s="7" t="s">
        <v>89</v>
      </c>
      <c r="C89" s="7"/>
      <c r="D89" s="4" t="s">
        <v>132</v>
      </c>
      <c r="E89" s="4" t="s">
        <v>90</v>
      </c>
      <c r="F89" s="4">
        <v>153.47999999999999</v>
      </c>
    </row>
    <row r="90" spans="1:6" ht="21.95" customHeight="1">
      <c r="A90" s="1"/>
      <c r="B90" s="7" t="s">
        <v>89</v>
      </c>
      <c r="C90" s="7"/>
      <c r="D90" s="4" t="s">
        <v>133</v>
      </c>
      <c r="E90" s="4" t="s">
        <v>90</v>
      </c>
      <c r="F90" s="4">
        <v>153.47999999999999</v>
      </c>
    </row>
    <row r="91" spans="1:6" ht="21.95" customHeight="1">
      <c r="A91" s="1"/>
      <c r="B91" s="7" t="s">
        <v>89</v>
      </c>
      <c r="C91" s="7"/>
      <c r="D91" s="4" t="s">
        <v>134</v>
      </c>
      <c r="E91" s="4" t="s">
        <v>90</v>
      </c>
      <c r="F91" s="4">
        <v>153.47999999999999</v>
      </c>
    </row>
    <row r="92" spans="1:6" ht="11.25" customHeight="1">
      <c r="A92" s="2" t="s">
        <v>91</v>
      </c>
      <c r="B92" s="6" t="s">
        <v>29</v>
      </c>
      <c r="C92" s="6"/>
      <c r="D92" s="6"/>
      <c r="E92" s="6"/>
      <c r="F92" s="3">
        <v>8987.7999999999993</v>
      </c>
    </row>
    <row r="93" spans="1:6" ht="21.95" customHeight="1">
      <c r="A93" s="1"/>
      <c r="B93" s="7" t="s">
        <v>92</v>
      </c>
      <c r="C93" s="7"/>
      <c r="D93" s="4" t="s">
        <v>93</v>
      </c>
      <c r="E93" s="4" t="s">
        <v>94</v>
      </c>
      <c r="F93" s="4">
        <v>1852</v>
      </c>
    </row>
    <row r="94" spans="1:6" ht="11.1" customHeight="1">
      <c r="A94" s="1"/>
      <c r="B94" s="7" t="s">
        <v>95</v>
      </c>
      <c r="C94" s="7"/>
      <c r="D94" s="4" t="s">
        <v>96</v>
      </c>
      <c r="E94" s="4" t="s">
        <v>97</v>
      </c>
      <c r="F94" s="4">
        <v>7135.8</v>
      </c>
    </row>
    <row r="95" spans="1:6" ht="10.5" customHeight="1">
      <c r="A95" s="2" t="s">
        <v>98</v>
      </c>
      <c r="B95" s="6" t="s">
        <v>29</v>
      </c>
      <c r="C95" s="6"/>
      <c r="D95" s="6"/>
      <c r="E95" s="6"/>
      <c r="F95" s="3">
        <f>SUM(F96:F107)</f>
        <v>3453.3599999999988</v>
      </c>
    </row>
    <row r="96" spans="1:6" ht="21.95" customHeight="1">
      <c r="A96" s="1"/>
      <c r="B96" s="7" t="s">
        <v>99</v>
      </c>
      <c r="C96" s="7"/>
      <c r="D96" s="4" t="s">
        <v>74</v>
      </c>
      <c r="E96" s="4" t="s">
        <v>100</v>
      </c>
      <c r="F96" s="4">
        <v>287.77999999999997</v>
      </c>
    </row>
    <row r="97" spans="1:6" ht="21.95" customHeight="1">
      <c r="A97" s="1"/>
      <c r="B97" s="7" t="s">
        <v>99</v>
      </c>
      <c r="C97" s="7"/>
      <c r="D97" s="4" t="s">
        <v>76</v>
      </c>
      <c r="E97" s="4" t="s">
        <v>100</v>
      </c>
      <c r="F97" s="4">
        <v>287.77999999999997</v>
      </c>
    </row>
    <row r="98" spans="1:6" ht="21.95" customHeight="1">
      <c r="A98" s="1"/>
      <c r="B98" s="7" t="s">
        <v>99</v>
      </c>
      <c r="C98" s="7"/>
      <c r="D98" s="4" t="s">
        <v>77</v>
      </c>
      <c r="E98" s="4" t="s">
        <v>100</v>
      </c>
      <c r="F98" s="4">
        <v>287.77999999999997</v>
      </c>
    </row>
    <row r="99" spans="1:6" ht="21.95" customHeight="1">
      <c r="A99" s="1"/>
      <c r="B99" s="7" t="s">
        <v>99</v>
      </c>
      <c r="C99" s="7"/>
      <c r="D99" s="4" t="s">
        <v>78</v>
      </c>
      <c r="E99" s="4" t="s">
        <v>100</v>
      </c>
      <c r="F99" s="4">
        <v>287.77999999999997</v>
      </c>
    </row>
    <row r="100" spans="1:6" ht="21.95" customHeight="1">
      <c r="A100" s="1"/>
      <c r="B100" s="7" t="s">
        <v>99</v>
      </c>
      <c r="C100" s="7"/>
      <c r="D100" s="4" t="s">
        <v>79</v>
      </c>
      <c r="E100" s="4" t="s">
        <v>100</v>
      </c>
      <c r="F100" s="4">
        <v>287.77999999999997</v>
      </c>
    </row>
    <row r="101" spans="1:6" ht="21.95" customHeight="1">
      <c r="A101" s="1"/>
      <c r="B101" s="7" t="s">
        <v>99</v>
      </c>
      <c r="C101" s="7"/>
      <c r="D101" s="4" t="s">
        <v>80</v>
      </c>
      <c r="E101" s="4" t="s">
        <v>100</v>
      </c>
      <c r="F101" s="4">
        <v>287.77999999999997</v>
      </c>
    </row>
    <row r="102" spans="1:6" ht="21.95" customHeight="1">
      <c r="A102" s="1"/>
      <c r="B102" s="7" t="s">
        <v>99</v>
      </c>
      <c r="C102" s="7"/>
      <c r="D102" s="4" t="s">
        <v>81</v>
      </c>
      <c r="E102" s="4" t="s">
        <v>100</v>
      </c>
      <c r="F102" s="4">
        <v>287.77999999999997</v>
      </c>
    </row>
    <row r="103" spans="1:6" ht="21.95" customHeight="1">
      <c r="A103" s="1"/>
      <c r="B103" s="7" t="s">
        <v>99</v>
      </c>
      <c r="C103" s="7"/>
      <c r="D103" s="4" t="s">
        <v>84</v>
      </c>
      <c r="E103" s="4" t="s">
        <v>100</v>
      </c>
      <c r="F103" s="4">
        <v>287.77999999999997</v>
      </c>
    </row>
    <row r="104" spans="1:6" ht="21.95" customHeight="1">
      <c r="A104" s="1"/>
      <c r="B104" s="7" t="s">
        <v>99</v>
      </c>
      <c r="C104" s="7"/>
      <c r="D104" s="4" t="s">
        <v>86</v>
      </c>
      <c r="E104" s="4" t="s">
        <v>100</v>
      </c>
      <c r="F104" s="4">
        <v>287.77999999999997</v>
      </c>
    </row>
    <row r="105" spans="1:6" ht="21.95" customHeight="1">
      <c r="A105" s="1"/>
      <c r="B105" s="7" t="s">
        <v>99</v>
      </c>
      <c r="C105" s="7"/>
      <c r="D105" s="4" t="s">
        <v>132</v>
      </c>
      <c r="E105" s="4" t="s">
        <v>100</v>
      </c>
      <c r="F105" s="4">
        <v>287.77999999999997</v>
      </c>
    </row>
    <row r="106" spans="1:6" ht="21.95" customHeight="1">
      <c r="A106" s="1"/>
      <c r="B106" s="7" t="s">
        <v>99</v>
      </c>
      <c r="C106" s="7"/>
      <c r="D106" s="4" t="s">
        <v>133</v>
      </c>
      <c r="E106" s="4" t="s">
        <v>100</v>
      </c>
      <c r="F106" s="4">
        <v>287.77999999999997</v>
      </c>
    </row>
    <row r="107" spans="1:6" ht="21.95" customHeight="1">
      <c r="A107" s="1"/>
      <c r="B107" s="7" t="s">
        <v>99</v>
      </c>
      <c r="C107" s="7"/>
      <c r="D107" s="4" t="s">
        <v>134</v>
      </c>
      <c r="E107" s="4" t="s">
        <v>100</v>
      </c>
      <c r="F107" s="4">
        <v>287.77999999999997</v>
      </c>
    </row>
    <row r="108" spans="1:6" ht="12" customHeight="1">
      <c r="A108" s="6" t="s">
        <v>101</v>
      </c>
      <c r="B108" s="5"/>
      <c r="C108" s="5"/>
      <c r="D108" s="5"/>
      <c r="E108" s="5"/>
      <c r="F108" s="3">
        <f>F95+F92+F82+F63+F49+F34+F21</f>
        <v>39792.929999999993</v>
      </c>
    </row>
    <row r="109" spans="1:6" ht="11.25" customHeight="1">
      <c r="A109" s="5" t="s">
        <v>10</v>
      </c>
      <c r="B109" s="5"/>
      <c r="C109" s="5"/>
      <c r="D109" s="5"/>
      <c r="E109" s="5"/>
      <c r="F109" s="5"/>
    </row>
    <row r="110" spans="1:6" ht="10.5" customHeight="1">
      <c r="A110" s="2" t="s">
        <v>102</v>
      </c>
      <c r="B110" s="6" t="s">
        <v>29</v>
      </c>
      <c r="C110" s="6"/>
      <c r="D110" s="6"/>
      <c r="E110" s="6"/>
      <c r="F110" s="3">
        <f>SUM(F111:F118)</f>
        <v>2240</v>
      </c>
    </row>
    <row r="111" spans="1:6" ht="21.95" customHeight="1">
      <c r="A111" s="1"/>
      <c r="B111" s="7" t="s">
        <v>103</v>
      </c>
      <c r="C111" s="7"/>
      <c r="D111" s="4" t="s">
        <v>104</v>
      </c>
      <c r="E111" s="4" t="s">
        <v>105</v>
      </c>
      <c r="F111" s="4">
        <v>280</v>
      </c>
    </row>
    <row r="112" spans="1:6" ht="21.95" customHeight="1">
      <c r="A112" s="1"/>
      <c r="B112" s="7" t="s">
        <v>103</v>
      </c>
      <c r="C112" s="7"/>
      <c r="D112" s="4" t="s">
        <v>106</v>
      </c>
      <c r="E112" s="4" t="s">
        <v>105</v>
      </c>
      <c r="F112" s="4">
        <v>280</v>
      </c>
    </row>
    <row r="113" spans="1:8" ht="21.95" customHeight="1">
      <c r="A113" s="1"/>
      <c r="B113" s="7" t="s">
        <v>103</v>
      </c>
      <c r="C113" s="7"/>
      <c r="D113" s="4" t="s">
        <v>107</v>
      </c>
      <c r="E113" s="4" t="s">
        <v>105</v>
      </c>
      <c r="F113" s="4">
        <v>280</v>
      </c>
    </row>
    <row r="114" spans="1:8" ht="21.95" customHeight="1">
      <c r="A114" s="1"/>
      <c r="B114" s="7" t="s">
        <v>103</v>
      </c>
      <c r="C114" s="7"/>
      <c r="D114" s="4" t="s">
        <v>108</v>
      </c>
      <c r="E114" s="4" t="s">
        <v>105</v>
      </c>
      <c r="F114" s="4">
        <v>280</v>
      </c>
    </row>
    <row r="115" spans="1:8" ht="21.95" customHeight="1">
      <c r="A115" s="1"/>
      <c r="B115" s="7" t="s">
        <v>103</v>
      </c>
      <c r="C115" s="7"/>
      <c r="D115" s="4" t="s">
        <v>109</v>
      </c>
      <c r="E115" s="4" t="s">
        <v>105</v>
      </c>
      <c r="F115" s="4">
        <v>280</v>
      </c>
    </row>
    <row r="116" spans="1:8" ht="21.95" customHeight="1">
      <c r="A116" s="1"/>
      <c r="B116" s="7" t="s">
        <v>103</v>
      </c>
      <c r="C116" s="7"/>
      <c r="D116" s="4" t="s">
        <v>117</v>
      </c>
      <c r="E116" s="4" t="s">
        <v>105</v>
      </c>
      <c r="F116" s="4">
        <v>280</v>
      </c>
    </row>
    <row r="117" spans="1:8" ht="21.95" customHeight="1">
      <c r="A117" s="1"/>
      <c r="B117" s="7" t="s">
        <v>103</v>
      </c>
      <c r="C117" s="7"/>
      <c r="D117" s="4" t="s">
        <v>118</v>
      </c>
      <c r="E117" s="4" t="s">
        <v>105</v>
      </c>
      <c r="F117" s="4">
        <v>280</v>
      </c>
    </row>
    <row r="118" spans="1:8" ht="21.95" customHeight="1">
      <c r="A118" s="1"/>
      <c r="B118" s="7" t="s">
        <v>103</v>
      </c>
      <c r="C118" s="7"/>
      <c r="D118" s="4" t="s">
        <v>119</v>
      </c>
      <c r="E118" s="4" t="s">
        <v>105</v>
      </c>
      <c r="F118" s="4">
        <v>280</v>
      </c>
    </row>
    <row r="119" spans="1:8" ht="11.25" customHeight="1">
      <c r="A119" s="6" t="s">
        <v>101</v>
      </c>
      <c r="B119" s="5"/>
      <c r="C119" s="8"/>
      <c r="D119" s="8"/>
      <c r="E119" s="8"/>
      <c r="F119" s="4">
        <f>F110</f>
        <v>2240</v>
      </c>
    </row>
    <row r="120" spans="1:8" ht="12.75" customHeight="1">
      <c r="A120" s="6" t="s">
        <v>110</v>
      </c>
      <c r="B120" s="5"/>
      <c r="C120" s="5"/>
      <c r="D120" s="5"/>
      <c r="E120" s="5"/>
      <c r="F120" s="3">
        <f>F119+F108</f>
        <v>42032.929999999993</v>
      </c>
    </row>
    <row r="121" spans="1:8" ht="24" customHeight="1">
      <c r="A121" s="1" t="s">
        <v>111</v>
      </c>
      <c r="B121" s="4"/>
      <c r="C121" s="4"/>
      <c r="D121" s="4"/>
      <c r="E121" s="4"/>
      <c r="F121" s="4">
        <v>8611.7900000000009</v>
      </c>
    </row>
    <row r="122" spans="1:8" ht="33.75">
      <c r="A122" s="1" t="s">
        <v>112</v>
      </c>
      <c r="B122" s="4"/>
      <c r="C122" s="4"/>
      <c r="D122" s="4"/>
      <c r="E122" s="4"/>
      <c r="F122" s="4">
        <v>1257.44</v>
      </c>
    </row>
    <row r="124" spans="1:8">
      <c r="A124" s="17" t="s">
        <v>113</v>
      </c>
      <c r="B124" s="17"/>
      <c r="C124" s="17"/>
      <c r="D124" s="17"/>
      <c r="E124" s="17"/>
      <c r="F124" s="17"/>
    </row>
    <row r="125" spans="1:8" ht="21" customHeight="1">
      <c r="A125" s="17" t="s">
        <v>114</v>
      </c>
      <c r="B125" s="17"/>
      <c r="C125" s="17"/>
      <c r="D125" s="17"/>
      <c r="E125" s="17"/>
      <c r="F125" s="17"/>
    </row>
    <row r="126" spans="1:8" ht="21" customHeight="1">
      <c r="A126" s="17" t="s">
        <v>115</v>
      </c>
      <c r="B126" s="17"/>
      <c r="C126" s="17"/>
      <c r="D126" s="17"/>
      <c r="E126" s="17"/>
      <c r="F126" s="17"/>
    </row>
    <row r="128" spans="1:8">
      <c r="A128" s="9"/>
      <c r="C128" s="10"/>
      <c r="D128" s="10"/>
      <c r="E128" s="10"/>
      <c r="F128" s="10"/>
      <c r="G128" s="10"/>
      <c r="H128" s="10"/>
    </row>
    <row r="129" spans="1:8">
      <c r="A129" s="9"/>
      <c r="C129" s="10"/>
      <c r="D129" s="10"/>
      <c r="E129" s="10"/>
      <c r="F129" s="10"/>
      <c r="G129" s="10"/>
      <c r="H129" s="10"/>
    </row>
    <row r="130" spans="1:8">
      <c r="A130" s="9"/>
      <c r="C130" s="10"/>
      <c r="D130" s="10"/>
      <c r="E130" s="10"/>
      <c r="F130" s="10"/>
      <c r="G130" s="10"/>
      <c r="H130" s="10"/>
    </row>
    <row r="131" spans="1:8" ht="24.95" customHeight="1">
      <c r="A131" s="9"/>
      <c r="C131" s="10"/>
      <c r="D131" s="10"/>
      <c r="E131" s="10"/>
      <c r="F131" s="10"/>
      <c r="G131" s="10"/>
      <c r="H131" s="10"/>
    </row>
    <row r="132" spans="1:8">
      <c r="A132" s="9"/>
      <c r="C132" s="10"/>
      <c r="D132" s="10"/>
      <c r="E132" s="10"/>
      <c r="F132" s="10"/>
      <c r="G132" s="10"/>
      <c r="H132" s="10"/>
    </row>
    <row r="133" spans="1:8">
      <c r="A133" s="9"/>
      <c r="C133" s="10"/>
      <c r="D133" s="10"/>
      <c r="E133" s="10"/>
      <c r="F133" s="10"/>
      <c r="G133" s="10"/>
      <c r="H133" s="10"/>
    </row>
    <row r="134" spans="1:8">
      <c r="A134" s="9"/>
      <c r="C134" s="10"/>
      <c r="D134" s="10"/>
      <c r="E134" s="10"/>
      <c r="F134" s="10"/>
      <c r="G134" s="10"/>
      <c r="H134" s="10"/>
    </row>
    <row r="135" spans="1:8">
      <c r="A135" s="9"/>
      <c r="C135" s="10"/>
      <c r="D135" s="10"/>
      <c r="E135" s="10"/>
      <c r="F135" s="10"/>
      <c r="G135" s="10"/>
      <c r="H135" s="10"/>
    </row>
    <row r="136" spans="1:8" ht="57" customHeight="1">
      <c r="A136" s="9"/>
      <c r="C136" s="10"/>
      <c r="D136" s="10"/>
      <c r="E136" s="10"/>
      <c r="F136" s="10"/>
      <c r="G136" s="10"/>
      <c r="H136" s="10"/>
    </row>
  </sheetData>
  <mergeCells count="116">
    <mergeCell ref="B79:C79"/>
    <mergeCell ref="B81:C81"/>
    <mergeCell ref="B89:C89"/>
    <mergeCell ref="B90:C90"/>
    <mergeCell ref="B91:C91"/>
    <mergeCell ref="A126:F126"/>
    <mergeCell ref="B114:C114"/>
    <mergeCell ref="B115:C115"/>
    <mergeCell ref="A119:E119"/>
    <mergeCell ref="A120:E120"/>
    <mergeCell ref="A124:F124"/>
    <mergeCell ref="A125:F125"/>
    <mergeCell ref="B116:C116"/>
    <mergeCell ref="B117:C117"/>
    <mergeCell ref="B118:C118"/>
    <mergeCell ref="B113:C113"/>
    <mergeCell ref="B99:C99"/>
    <mergeCell ref="B100:C100"/>
    <mergeCell ref="B101:C101"/>
    <mergeCell ref="B102:C102"/>
    <mergeCell ref="B103:C103"/>
    <mergeCell ref="B104:C104"/>
    <mergeCell ref="A108:E108"/>
    <mergeCell ref="A109:F109"/>
    <mergeCell ref="B110:E110"/>
    <mergeCell ref="B111:C111"/>
    <mergeCell ref="B112:C112"/>
    <mergeCell ref="B105:C105"/>
    <mergeCell ref="B106:C106"/>
    <mergeCell ref="B107:C107"/>
    <mergeCell ref="B98:C98"/>
    <mergeCell ref="B84:C84"/>
    <mergeCell ref="B85:C85"/>
    <mergeCell ref="B86:C86"/>
    <mergeCell ref="B87:C87"/>
    <mergeCell ref="B88:C88"/>
    <mergeCell ref="B92:E92"/>
    <mergeCell ref="B93:C93"/>
    <mergeCell ref="B94:C94"/>
    <mergeCell ref="B95:E95"/>
    <mergeCell ref="B96:C96"/>
    <mergeCell ref="B97:C97"/>
    <mergeCell ref="B83:C8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2:E82"/>
    <mergeCell ref="B76:C76"/>
    <mergeCell ref="B78:C78"/>
    <mergeCell ref="B80:C80"/>
    <mergeCell ref="B77:C77"/>
    <mergeCell ref="B65:C65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3:E63"/>
    <mergeCell ref="B64:C64"/>
    <mergeCell ref="B60:C60"/>
    <mergeCell ref="B61:C61"/>
    <mergeCell ref="B62:C62"/>
    <mergeCell ref="B50:C50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9:E49"/>
    <mergeCell ref="B45:C45"/>
    <mergeCell ref="B47:C47"/>
    <mergeCell ref="B48:C48"/>
    <mergeCell ref="B46:C46"/>
    <mergeCell ref="B34:E34"/>
    <mergeCell ref="A20:F20"/>
    <mergeCell ref="B21:E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19:C19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A18:F18"/>
  </mergeCells>
  <pageMargins left="0.41666666666666669" right="0.41666666666666669" top="0.41666666666666669" bottom="0.41666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Рабочая ул. д. 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 Алина</dc:creator>
  <cp:lastModifiedBy>ПТО Алина</cp:lastModifiedBy>
  <cp:lastPrinted>2015-10-21T06:26:09Z</cp:lastPrinted>
  <dcterms:created xsi:type="dcterms:W3CDTF">2015-10-19T03:51:32Z</dcterms:created>
  <dcterms:modified xsi:type="dcterms:W3CDTF">2016-03-24T03:55:35Z</dcterms:modified>
</cp:coreProperties>
</file>