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4235" windowHeight="10500"/>
  </bookViews>
  <sheets>
    <sheet name="Отчет Рабочая ул. д. 3" sheetId="1" r:id="rId1"/>
  </sheets>
  <calcPr calcId="125725"/>
</workbook>
</file>

<file path=xl/calcChain.xml><?xml version="1.0" encoding="utf-8"?>
<calcChain xmlns="http://schemas.openxmlformats.org/spreadsheetml/2006/main">
  <c r="F16" i="1"/>
  <c r="D16"/>
  <c r="C16"/>
  <c r="B16"/>
  <c r="F15"/>
  <c r="B15"/>
  <c r="C15"/>
  <c r="D15"/>
  <c r="F14"/>
  <c r="B14"/>
  <c r="D14"/>
  <c r="F13"/>
  <c r="B13"/>
  <c r="F12"/>
  <c r="B12"/>
  <c r="C12"/>
  <c r="F11"/>
  <c r="B11"/>
  <c r="C11"/>
  <c r="D11"/>
  <c r="F10"/>
  <c r="B10"/>
  <c r="C10"/>
  <c r="D10"/>
  <c r="F9"/>
  <c r="B9"/>
  <c r="C9"/>
  <c r="D9"/>
  <c r="F124"/>
  <c r="F107"/>
  <c r="F94"/>
  <c r="F81"/>
  <c r="F62"/>
  <c r="F48"/>
  <c r="F33"/>
  <c r="F20"/>
  <c r="F123"/>
  <c r="F115"/>
</calcChain>
</file>

<file path=xl/sharedStrings.xml><?xml version="1.0" encoding="utf-8"?>
<sst xmlns="http://schemas.openxmlformats.org/spreadsheetml/2006/main" count="328" uniqueCount="141">
  <si>
    <t>Отчет</t>
  </si>
  <si>
    <t>по затратам на содержание и ремонт общего имущества жилого дома</t>
  </si>
  <si>
    <t>Предприятие:  ООО "УК Гарантия"</t>
  </si>
  <si>
    <t>Площадь дома(домов) (м2):    403,7</t>
  </si>
  <si>
    <t>Адрес:  Рабочая ул. д. 3</t>
  </si>
  <si>
    <t>Количество л/счетов:    9</t>
  </si>
  <si>
    <t>Количество зарегистрированных:    21</t>
  </si>
  <si>
    <t>Приватизированная муниципальная (м2):    403,7</t>
  </si>
  <si>
    <t>Содержание жилья</t>
  </si>
  <si>
    <t>Ремонт общего имущества</t>
  </si>
  <si>
    <t>Прочие расходы, в т.ч. домофоны, охрана, почтовые ящики</t>
  </si>
  <si>
    <t>Капитальный ремонт</t>
  </si>
  <si>
    <t>Всего</t>
  </si>
  <si>
    <t>Остаток средств на 01.01.2015</t>
  </si>
  <si>
    <t>Полное начисление</t>
  </si>
  <si>
    <t>Начислено с учетом льгот и списаний</t>
  </si>
  <si>
    <t>Оплачено</t>
  </si>
  <si>
    <t>Управление домом 13%</t>
  </si>
  <si>
    <t>Комиссия за прием платежей с населения 2,5-3%</t>
  </si>
  <si>
    <t>Выполнено работ</t>
  </si>
  <si>
    <t>ВСЕГО расходов</t>
  </si>
  <si>
    <t>Остаток средств на 30.09.2015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</si>
  <si>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</si>
  <si>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</si>
  <si>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</si>
  <si>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</si>
  <si>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</si>
  <si>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</si>
  <si>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</si>
  <si>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</si>
  <si>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ул.Рабочая 3. Аварийное обслуживание</t>
  </si>
  <si>
    <t xml:space="preserve">13 (Январь 2015) </t>
  </si>
  <si>
    <t>0,62  (руб/м2)</t>
  </si>
  <si>
    <t xml:space="preserve">12 (Февраль 2015) </t>
  </si>
  <si>
    <t xml:space="preserve">25 (Март 2015) </t>
  </si>
  <si>
    <t xml:space="preserve">89 (Апрель 2015) </t>
  </si>
  <si>
    <t xml:space="preserve">90 (Май 2015) </t>
  </si>
  <si>
    <t xml:space="preserve">91 (Июнь 2015) </t>
  </si>
  <si>
    <t xml:space="preserve">172 (Июль 2015) </t>
  </si>
  <si>
    <t xml:space="preserve">173 (Август 2015) </t>
  </si>
  <si>
    <t xml:space="preserve">174 (Сентябрь 2015) </t>
  </si>
  <si>
    <t>Благоустройство</t>
  </si>
  <si>
    <t>ул.Рабочая 3. Уборка придомовой территории</t>
  </si>
  <si>
    <t xml:space="preserve">26 (Январь 2015) </t>
  </si>
  <si>
    <t>1,2  (руб/м2)</t>
  </si>
  <si>
    <t xml:space="preserve">27 (Февраль 2015) </t>
  </si>
  <si>
    <t xml:space="preserve">28 (Март 2015) </t>
  </si>
  <si>
    <t xml:space="preserve">86 (Апрель 2015) </t>
  </si>
  <si>
    <t xml:space="preserve">87 (Май 2015) </t>
  </si>
  <si>
    <t>ул.Рабочая 3.  Выкашивание газонов.</t>
  </si>
  <si>
    <t xml:space="preserve">103 (Июнь 2015) </t>
  </si>
  <si>
    <t>65  (м2)</t>
  </si>
  <si>
    <t xml:space="preserve">88 (Июнь 2015) </t>
  </si>
  <si>
    <t xml:space="preserve">178 (Июль 2015) </t>
  </si>
  <si>
    <t xml:space="preserve">179 (Август 2015) </t>
  </si>
  <si>
    <t xml:space="preserve">180 (Сентябрь 2015) </t>
  </si>
  <si>
    <t>Вывоз мусора</t>
  </si>
  <si>
    <t>ул.Рабочая 3. Вывоз твердых бытовых отходов (ООО "Сорнет")</t>
  </si>
  <si>
    <t xml:space="preserve">15 (Январь 2015) </t>
  </si>
  <si>
    <t>2,19  (руб/м2)</t>
  </si>
  <si>
    <t xml:space="preserve">16 (Февраль 2015) </t>
  </si>
  <si>
    <t xml:space="preserve">29 (Март 2015) </t>
  </si>
  <si>
    <t>ул.Рабочая 3. Вывоз мусора от зимних накоплений</t>
  </si>
  <si>
    <t xml:space="preserve">107 (Апрель 2015) </t>
  </si>
  <si>
    <t>0,5  (руб/м2)</t>
  </si>
  <si>
    <t xml:space="preserve">92 (Апрель 2015) </t>
  </si>
  <si>
    <t xml:space="preserve">93 (Май 2015) </t>
  </si>
  <si>
    <t xml:space="preserve">94 (Июнь 2015) </t>
  </si>
  <si>
    <t xml:space="preserve">196 (Июль 2015) </t>
  </si>
  <si>
    <t>2,38  (руб/м2)</t>
  </si>
  <si>
    <t xml:space="preserve">197 (Август 2015) </t>
  </si>
  <si>
    <t xml:space="preserve">198 (Сентябрь 2015) </t>
  </si>
  <si>
    <t>Инженерное оборудование</t>
  </si>
  <si>
    <t>ул.Рабочая 3. Тех.обслуживание инженерного оборудования</t>
  </si>
  <si>
    <t xml:space="preserve">21 (Январь 2015) </t>
  </si>
  <si>
    <t>1,13  (руб/м2)</t>
  </si>
  <si>
    <t xml:space="preserve">22 (Февраль 2015) </t>
  </si>
  <si>
    <t xml:space="preserve">23 (Март 2015) </t>
  </si>
  <si>
    <t xml:space="preserve">83 (Апрель 2015) </t>
  </si>
  <si>
    <t xml:space="preserve">84 (Май 2015) </t>
  </si>
  <si>
    <t xml:space="preserve">85 (Июнь 2015) </t>
  </si>
  <si>
    <t xml:space="preserve">187 (Июль 2015) </t>
  </si>
  <si>
    <t xml:space="preserve">190 (Июль 2015) </t>
  </si>
  <si>
    <t>0,06  (руб/м2)</t>
  </si>
  <si>
    <t xml:space="preserve">188 (Август 2015) </t>
  </si>
  <si>
    <t xml:space="preserve">191 (Август 2015) </t>
  </si>
  <si>
    <t xml:space="preserve">189 (Сентябрь 2015) </t>
  </si>
  <si>
    <t xml:space="preserve">190 (Сентябрь 2015) </t>
  </si>
  <si>
    <t>Конструктивные элементы</t>
  </si>
  <si>
    <t>ул.Рабочая 3 Обслуживание конструктивных элементов</t>
  </si>
  <si>
    <t>0,4  (руб/м2)</t>
  </si>
  <si>
    <t>Очистка кровли</t>
  </si>
  <si>
    <t>ул.Рабочая 3 Очистка кровли от снежных навесов с автовышки</t>
  </si>
  <si>
    <t xml:space="preserve">2 (Январь 2015) </t>
  </si>
  <si>
    <t>1  (маш./час)</t>
  </si>
  <si>
    <t>ул.Рабочая 3. Сброс снега с крыши.</t>
  </si>
  <si>
    <t xml:space="preserve">101 (Апрель 2015) </t>
  </si>
  <si>
    <t>420  (м2)</t>
  </si>
  <si>
    <t>Электрооборудование</t>
  </si>
  <si>
    <t>ул.Рабочая 3. Тех.обслуживание электрооборудования</t>
  </si>
  <si>
    <t>0,75  (руб/м2)</t>
  </si>
  <si>
    <t xml:space="preserve">187 (Август 2015) </t>
  </si>
  <si>
    <t>Итого:</t>
  </si>
  <si>
    <t>ул.Рабочая 3. Замена ХВС. кв. 2,3,4,7.</t>
  </si>
  <si>
    <t xml:space="preserve">193 (Июль 2015) </t>
  </si>
  <si>
    <t>12  (м)</t>
  </si>
  <si>
    <t>ул.Рабочая 3. Обследование и мелкий ремонт кровли после урагана</t>
  </si>
  <si>
    <t xml:space="preserve">194 (Август 2015) </t>
  </si>
  <si>
    <t>0,5  (маш./час)</t>
  </si>
  <si>
    <t>Домофон</t>
  </si>
  <si>
    <t>ул.Рабочая 3. Сервисное обслуживание домофонов. п. 1.</t>
  </si>
  <si>
    <t xml:space="preserve">100 (Июнь 2015) </t>
  </si>
  <si>
    <t>8  (шт.)</t>
  </si>
  <si>
    <t xml:space="preserve">181 (Июль 2015) </t>
  </si>
  <si>
    <t xml:space="preserve">182 (Август 2015) </t>
  </si>
  <si>
    <t xml:space="preserve">183 (Сентябрь 2015) </t>
  </si>
  <si>
    <t>Всего:</t>
  </si>
  <si>
    <t>Управление домом 13% (в том числе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</si>
  <si>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</si>
  <si>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"УК Гарантия"  ________________________  Ковалев К.А.</t>
  </si>
  <si>
    <t>Гл. инженер  ООО "УК Гарантия"  ________________________  Мовчан В.Н.</t>
  </si>
  <si>
    <t>Нач. ПТО  ООО "УК Гарантия"  ________________________  Башкирова Н.А.</t>
  </si>
  <si>
    <t>ул.Рабочая 3. Осмотр общедомовых инженерных устройств, находящихся внутри жилых помещений</t>
  </si>
  <si>
    <t xml:space="preserve">255 (Октябрь 2015) </t>
  </si>
  <si>
    <t xml:space="preserve">256 (Ноябрь 2015) </t>
  </si>
  <si>
    <t xml:space="preserve">257 (Декабрь 2015) </t>
  </si>
  <si>
    <t xml:space="preserve">273 (Октябрь 2015) </t>
  </si>
  <si>
    <t xml:space="preserve">274 (Ноябрь 2015) </t>
  </si>
  <si>
    <t xml:space="preserve">275 (Декабрь 2015) </t>
  </si>
  <si>
    <t xml:space="preserve">270 (Октябрь 2015) </t>
  </si>
  <si>
    <t xml:space="preserve">271 (Ноябрь 2015) </t>
  </si>
  <si>
    <t xml:space="preserve">272 (Декабрь 2015) </t>
  </si>
  <si>
    <t>ул.Рабочая 3. Завоз земли, песка</t>
  </si>
  <si>
    <t>1,25 (м3)</t>
  </si>
  <si>
    <t xml:space="preserve">264 (Октябрь 2015) </t>
  </si>
  <si>
    <t xml:space="preserve">265 (Ноябрь 2015) </t>
  </si>
  <si>
    <t xml:space="preserve">266 (Декабрь 2015) </t>
  </si>
  <si>
    <t xml:space="preserve">261 (Октябрь 2015) </t>
  </si>
  <si>
    <t xml:space="preserve">262 (Ноябрь 2015) </t>
  </si>
  <si>
    <t xml:space="preserve">263 (Декабрь 2015) </t>
  </si>
  <si>
    <t xml:space="preserve">Период:  Январь 2015  -  Декабрь 2015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</si>
</sst>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topLeftCell="A121" workbookViewId="0">
      <selection activeCell="A121" sqref="A1:XFD1048576"/>
    </sheetView>
  </sheetViews>
  <sheetFormatPr defaultRowHeight="15"/>
  <cols>
    <col min="1" max="1" width="25.7109375" style="19" customWidth="1"/>
    <col min="2" max="8" width="13.7109375" style="11" customWidth="1"/>
    <col min="9" max="16384" width="9.140625" style="12"/>
  </cols>
  <sheetData>
    <row r="1" spans="1:6">
      <c r="A1" s="13" t="s">
        <v>0</v>
      </c>
      <c r="B1" s="14"/>
      <c r="C1" s="14"/>
      <c r="D1" s="14"/>
      <c r="E1" s="14"/>
      <c r="F1" s="14"/>
    </row>
    <row r="2" spans="1:6">
      <c r="A2" s="14" t="s">
        <v>1</v>
      </c>
      <c r="B2" s="14"/>
      <c r="C2" s="14"/>
      <c r="D2" s="14"/>
      <c r="E2" s="14"/>
      <c r="F2" s="14"/>
    </row>
    <row r="3" spans="1:6">
      <c r="A3" s="15" t="s">
        <v>2</v>
      </c>
      <c r="B3" s="15"/>
      <c r="C3" s="15" t="s">
        <v>3</v>
      </c>
      <c r="D3" s="15"/>
      <c r="E3" s="15"/>
      <c r="F3" s="15"/>
    </row>
    <row r="4" spans="1:6">
      <c r="A4" s="15" t="s">
        <v>4</v>
      </c>
      <c r="B4" s="15"/>
      <c r="C4" s="15" t="s">
        <v>5</v>
      </c>
      <c r="D4" s="15"/>
      <c r="E4" s="15"/>
      <c r="F4" s="15"/>
    </row>
    <row r="5" spans="1:6">
      <c r="A5" s="15" t="s">
        <v>140</v>
      </c>
      <c r="B5" s="15"/>
      <c r="C5" s="15" t="s">
        <v>6</v>
      </c>
      <c r="D5" s="15"/>
      <c r="E5" s="15"/>
      <c r="F5" s="15"/>
    </row>
    <row r="6" spans="1:6">
      <c r="A6" s="16"/>
      <c r="B6" s="17"/>
      <c r="C6" s="15" t="s">
        <v>7</v>
      </c>
      <c r="D6" s="15"/>
      <c r="E6" s="15"/>
      <c r="F6" s="15"/>
    </row>
    <row r="7" spans="1:6" ht="45">
      <c r="A7" s="1"/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</row>
    <row r="8" spans="1:6">
      <c r="A8" s="1" t="s">
        <v>13</v>
      </c>
      <c r="B8" s="2"/>
      <c r="C8" s="2">
        <v>-10981.8</v>
      </c>
      <c r="D8" s="2">
        <v>-20603.59</v>
      </c>
      <c r="E8" s="2"/>
      <c r="F8" s="2">
        <v>-31585.39</v>
      </c>
    </row>
    <row r="9" spans="1:6">
      <c r="A9" s="4" t="s">
        <v>14</v>
      </c>
      <c r="B9" s="3">
        <f>28545.51+10403.34</f>
        <v>38948.85</v>
      </c>
      <c r="C9" s="3">
        <f>27794.88+9264.96</f>
        <v>37059.839999999997</v>
      </c>
      <c r="D9" s="3">
        <f>11981.6+840</f>
        <v>12821.6</v>
      </c>
      <c r="E9" s="3"/>
      <c r="F9" s="3">
        <f>68321.99+20508.3</f>
        <v>88830.290000000008</v>
      </c>
    </row>
    <row r="10" spans="1:6" ht="22.5">
      <c r="A10" s="4" t="s">
        <v>15</v>
      </c>
      <c r="B10" s="3">
        <f>28545.51+10403.34</f>
        <v>38948.85</v>
      </c>
      <c r="C10" s="3">
        <f>27794.88+9264.96</f>
        <v>37059.839999999997</v>
      </c>
      <c r="D10" s="3">
        <f>11981.6+840</f>
        <v>12821.6</v>
      </c>
      <c r="E10" s="3"/>
      <c r="F10" s="3">
        <f>68321.99+20508.3</f>
        <v>88830.290000000008</v>
      </c>
    </row>
    <row r="11" spans="1:6">
      <c r="A11" s="4" t="s">
        <v>16</v>
      </c>
      <c r="B11" s="3">
        <f>17166.06+8846.08</f>
        <v>26012.14</v>
      </c>
      <c r="C11" s="3">
        <f>17069.64+8162</f>
        <v>25231.64</v>
      </c>
      <c r="D11" s="3">
        <f>9744.08+1983.87</f>
        <v>11727.95</v>
      </c>
      <c r="E11" s="3"/>
      <c r="F11" s="3">
        <f>43979.78+18991.95</f>
        <v>62971.729999999996</v>
      </c>
    </row>
    <row r="12" spans="1:6">
      <c r="A12" s="4" t="s">
        <v>17</v>
      </c>
      <c r="B12" s="3">
        <f>2231.59+1149.98</f>
        <v>3381.57</v>
      </c>
      <c r="C12" s="3">
        <f>2219.05+1061.05</f>
        <v>3280.1000000000004</v>
      </c>
      <c r="D12" s="3"/>
      <c r="E12" s="3"/>
      <c r="F12" s="3">
        <f>4450.64+2211.03</f>
        <v>6661.67</v>
      </c>
    </row>
    <row r="13" spans="1:6" ht="22.5">
      <c r="A13" s="4" t="s">
        <v>18</v>
      </c>
      <c r="B13" s="3">
        <f>779.59+282.89</f>
        <v>1062.48</v>
      </c>
      <c r="C13" s="3"/>
      <c r="D13" s="3">
        <v>43.59</v>
      </c>
      <c r="E13" s="3"/>
      <c r="F13" s="3">
        <f>823.18+282.89</f>
        <v>1106.07</v>
      </c>
    </row>
    <row r="14" spans="1:6">
      <c r="A14" s="4" t="s">
        <v>19</v>
      </c>
      <c r="B14" s="3">
        <f>32056.43+8608.1</f>
        <v>40664.53</v>
      </c>
      <c r="C14" s="3">
        <v>14318</v>
      </c>
      <c r="D14" s="3">
        <f>1120+840</f>
        <v>1960</v>
      </c>
      <c r="E14" s="3"/>
      <c r="F14" s="3">
        <f>47494.43+9448.1</f>
        <v>56942.53</v>
      </c>
    </row>
    <row r="15" spans="1:6">
      <c r="A15" s="1" t="s">
        <v>20</v>
      </c>
      <c r="B15" s="2">
        <f>35067.61+10040.97</f>
        <v>45108.58</v>
      </c>
      <c r="C15" s="2">
        <f>16537.05+1061.05</f>
        <v>17598.099999999999</v>
      </c>
      <c r="D15" s="2">
        <f>1163.59+840</f>
        <v>2003.59</v>
      </c>
      <c r="E15" s="2"/>
      <c r="F15" s="2">
        <f>52768.25+11942.02</f>
        <v>64710.270000000004</v>
      </c>
    </row>
    <row r="16" spans="1:6">
      <c r="A16" s="1" t="s">
        <v>21</v>
      </c>
      <c r="B16" s="2">
        <f>B11-B15</f>
        <v>-19096.440000000002</v>
      </c>
      <c r="C16" s="2">
        <f>C8+C11-C15</f>
        <v>-3348.2599999999984</v>
      </c>
      <c r="D16" s="2">
        <f>D8+D11-D15</f>
        <v>-10879.23</v>
      </c>
      <c r="E16" s="2"/>
      <c r="F16" s="2">
        <f>F8+F11-F15</f>
        <v>-33323.930000000008</v>
      </c>
    </row>
    <row r="17" spans="1:6" ht="12" customHeight="1">
      <c r="A17" s="6" t="s">
        <v>22</v>
      </c>
      <c r="B17" s="6"/>
      <c r="C17" s="6"/>
      <c r="D17" s="6"/>
      <c r="E17" s="6"/>
      <c r="F17" s="6"/>
    </row>
    <row r="18" spans="1:6" ht="22.5">
      <c r="A18" s="2" t="s">
        <v>23</v>
      </c>
      <c r="B18" s="6" t="s">
        <v>24</v>
      </c>
      <c r="C18" s="6"/>
      <c r="D18" s="2" t="s">
        <v>25</v>
      </c>
      <c r="E18" s="2" t="s">
        <v>26</v>
      </c>
      <c r="F18" s="2" t="s">
        <v>27</v>
      </c>
    </row>
    <row r="19" spans="1:6" ht="12" customHeight="1">
      <c r="A19" s="6" t="s">
        <v>8</v>
      </c>
      <c r="B19" s="6"/>
      <c r="C19" s="6"/>
      <c r="D19" s="6"/>
      <c r="E19" s="6"/>
      <c r="F19" s="6"/>
    </row>
    <row r="20" spans="1:6" ht="11.25" customHeight="1">
      <c r="A20" s="1" t="s">
        <v>28</v>
      </c>
      <c r="B20" s="7" t="s">
        <v>29</v>
      </c>
      <c r="C20" s="7"/>
      <c r="D20" s="7"/>
      <c r="E20" s="7"/>
      <c r="F20" s="2">
        <f>SUM(F21:F32)</f>
        <v>3003.48</v>
      </c>
    </row>
    <row r="21" spans="1:6" ht="21.95" customHeight="1">
      <c r="A21" s="4"/>
      <c r="B21" s="5" t="s">
        <v>30</v>
      </c>
      <c r="C21" s="5"/>
      <c r="D21" s="3" t="s">
        <v>31</v>
      </c>
      <c r="E21" s="3" t="s">
        <v>32</v>
      </c>
      <c r="F21" s="3">
        <v>250.29</v>
      </c>
    </row>
    <row r="22" spans="1:6" ht="21.95" customHeight="1">
      <c r="A22" s="4"/>
      <c r="B22" s="5" t="s">
        <v>30</v>
      </c>
      <c r="C22" s="5"/>
      <c r="D22" s="3" t="s">
        <v>33</v>
      </c>
      <c r="E22" s="3" t="s">
        <v>32</v>
      </c>
      <c r="F22" s="3">
        <v>250.29</v>
      </c>
    </row>
    <row r="23" spans="1:6" ht="21.95" customHeight="1">
      <c r="A23" s="4"/>
      <c r="B23" s="5" t="s">
        <v>30</v>
      </c>
      <c r="C23" s="5"/>
      <c r="D23" s="3" t="s">
        <v>34</v>
      </c>
      <c r="E23" s="3" t="s">
        <v>32</v>
      </c>
      <c r="F23" s="3">
        <v>250.29</v>
      </c>
    </row>
    <row r="24" spans="1:6" ht="21.95" customHeight="1">
      <c r="A24" s="4"/>
      <c r="B24" s="5" t="s">
        <v>30</v>
      </c>
      <c r="C24" s="5"/>
      <c r="D24" s="3" t="s">
        <v>35</v>
      </c>
      <c r="E24" s="3" t="s">
        <v>32</v>
      </c>
      <c r="F24" s="3">
        <v>250.29</v>
      </c>
    </row>
    <row r="25" spans="1:6" ht="21.95" customHeight="1">
      <c r="A25" s="4"/>
      <c r="B25" s="5" t="s">
        <v>30</v>
      </c>
      <c r="C25" s="5"/>
      <c r="D25" s="3" t="s">
        <v>36</v>
      </c>
      <c r="E25" s="3" t="s">
        <v>32</v>
      </c>
      <c r="F25" s="3">
        <v>250.29</v>
      </c>
    </row>
    <row r="26" spans="1:6" ht="21.95" customHeight="1">
      <c r="A26" s="4"/>
      <c r="B26" s="5" t="s">
        <v>30</v>
      </c>
      <c r="C26" s="5"/>
      <c r="D26" s="3" t="s">
        <v>37</v>
      </c>
      <c r="E26" s="3" t="s">
        <v>32</v>
      </c>
      <c r="F26" s="3">
        <v>250.29</v>
      </c>
    </row>
    <row r="27" spans="1:6" ht="21.95" customHeight="1">
      <c r="A27" s="4"/>
      <c r="B27" s="5" t="s">
        <v>30</v>
      </c>
      <c r="C27" s="5"/>
      <c r="D27" s="3" t="s">
        <v>38</v>
      </c>
      <c r="E27" s="3" t="s">
        <v>32</v>
      </c>
      <c r="F27" s="3">
        <v>250.29</v>
      </c>
    </row>
    <row r="28" spans="1:6" ht="21.95" customHeight="1">
      <c r="A28" s="4"/>
      <c r="B28" s="5" t="s">
        <v>30</v>
      </c>
      <c r="C28" s="5"/>
      <c r="D28" s="3" t="s">
        <v>39</v>
      </c>
      <c r="E28" s="3" t="s">
        <v>32</v>
      </c>
      <c r="F28" s="3">
        <v>250.29</v>
      </c>
    </row>
    <row r="29" spans="1:6" ht="21.95" customHeight="1">
      <c r="A29" s="4"/>
      <c r="B29" s="5" t="s">
        <v>30</v>
      </c>
      <c r="C29" s="5"/>
      <c r="D29" s="3" t="s">
        <v>40</v>
      </c>
      <c r="E29" s="3" t="s">
        <v>32</v>
      </c>
      <c r="F29" s="3">
        <v>250.29</v>
      </c>
    </row>
    <row r="30" spans="1:6" ht="21.95" customHeight="1">
      <c r="A30" s="4"/>
      <c r="B30" s="5" t="s">
        <v>30</v>
      </c>
      <c r="C30" s="5"/>
      <c r="D30" s="3" t="s">
        <v>126</v>
      </c>
      <c r="E30" s="3" t="s">
        <v>32</v>
      </c>
      <c r="F30" s="3">
        <v>250.29</v>
      </c>
    </row>
    <row r="31" spans="1:6" ht="21.95" customHeight="1">
      <c r="A31" s="4"/>
      <c r="B31" s="5" t="s">
        <v>30</v>
      </c>
      <c r="C31" s="5"/>
      <c r="D31" s="3" t="s">
        <v>127</v>
      </c>
      <c r="E31" s="3" t="s">
        <v>32</v>
      </c>
      <c r="F31" s="3">
        <v>250.29</v>
      </c>
    </row>
    <row r="32" spans="1:6" ht="21.95" customHeight="1">
      <c r="A32" s="4"/>
      <c r="B32" s="5" t="s">
        <v>30</v>
      </c>
      <c r="C32" s="5"/>
      <c r="D32" s="3" t="s">
        <v>128</v>
      </c>
      <c r="E32" s="3" t="s">
        <v>32</v>
      </c>
      <c r="F32" s="3">
        <v>250.29</v>
      </c>
    </row>
    <row r="33" spans="1:6" ht="12" customHeight="1">
      <c r="A33" s="1" t="s">
        <v>41</v>
      </c>
      <c r="B33" s="7" t="s">
        <v>29</v>
      </c>
      <c r="C33" s="7"/>
      <c r="D33" s="7"/>
      <c r="E33" s="7"/>
      <c r="F33" s="2">
        <f>SUM(F34:F47)</f>
        <v>6695.7799999999988</v>
      </c>
    </row>
    <row r="34" spans="1:6" ht="21.95" customHeight="1">
      <c r="A34" s="4"/>
      <c r="B34" s="5" t="s">
        <v>42</v>
      </c>
      <c r="C34" s="5"/>
      <c r="D34" s="3" t="s">
        <v>43</v>
      </c>
      <c r="E34" s="3" t="s">
        <v>44</v>
      </c>
      <c r="F34" s="3">
        <v>484.44</v>
      </c>
    </row>
    <row r="35" spans="1:6" ht="21.95" customHeight="1">
      <c r="A35" s="4"/>
      <c r="B35" s="5" t="s">
        <v>42</v>
      </c>
      <c r="C35" s="5"/>
      <c r="D35" s="3" t="s">
        <v>45</v>
      </c>
      <c r="E35" s="3" t="s">
        <v>44</v>
      </c>
      <c r="F35" s="3">
        <v>484.44</v>
      </c>
    </row>
    <row r="36" spans="1:6" ht="21.95" customHeight="1">
      <c r="A36" s="4"/>
      <c r="B36" s="5" t="s">
        <v>42</v>
      </c>
      <c r="C36" s="5"/>
      <c r="D36" s="3" t="s">
        <v>46</v>
      </c>
      <c r="E36" s="3" t="s">
        <v>44</v>
      </c>
      <c r="F36" s="3">
        <v>484.44</v>
      </c>
    </row>
    <row r="37" spans="1:6" ht="21.95" customHeight="1">
      <c r="A37" s="4"/>
      <c r="B37" s="5" t="s">
        <v>42</v>
      </c>
      <c r="C37" s="5"/>
      <c r="D37" s="3" t="s">
        <v>47</v>
      </c>
      <c r="E37" s="3" t="s">
        <v>44</v>
      </c>
      <c r="F37" s="3">
        <v>484.44</v>
      </c>
    </row>
    <row r="38" spans="1:6" ht="21.95" customHeight="1">
      <c r="A38" s="4"/>
      <c r="B38" s="5" t="s">
        <v>42</v>
      </c>
      <c r="C38" s="5"/>
      <c r="D38" s="3" t="s">
        <v>48</v>
      </c>
      <c r="E38" s="3" t="s">
        <v>44</v>
      </c>
      <c r="F38" s="3">
        <v>484.44</v>
      </c>
    </row>
    <row r="39" spans="1:6" ht="12" customHeight="1">
      <c r="A39" s="4"/>
      <c r="B39" s="5" t="s">
        <v>49</v>
      </c>
      <c r="C39" s="5"/>
      <c r="D39" s="3" t="s">
        <v>50</v>
      </c>
      <c r="E39" s="3" t="s">
        <v>51</v>
      </c>
      <c r="F39" s="3">
        <v>195</v>
      </c>
    </row>
    <row r="40" spans="1:6" ht="21.95" customHeight="1">
      <c r="A40" s="4"/>
      <c r="B40" s="5" t="s">
        <v>42</v>
      </c>
      <c r="C40" s="5"/>
      <c r="D40" s="3" t="s">
        <v>52</v>
      </c>
      <c r="E40" s="3" t="s">
        <v>44</v>
      </c>
      <c r="F40" s="3">
        <v>484.44</v>
      </c>
    </row>
    <row r="41" spans="1:6" ht="21.95" customHeight="1">
      <c r="A41" s="4"/>
      <c r="B41" s="5" t="s">
        <v>42</v>
      </c>
      <c r="C41" s="5"/>
      <c r="D41" s="3" t="s">
        <v>53</v>
      </c>
      <c r="E41" s="3" t="s">
        <v>44</v>
      </c>
      <c r="F41" s="3">
        <v>484.44</v>
      </c>
    </row>
    <row r="42" spans="1:6" ht="21.95" customHeight="1">
      <c r="A42" s="4"/>
      <c r="B42" s="5" t="s">
        <v>42</v>
      </c>
      <c r="C42" s="5"/>
      <c r="D42" s="3" t="s">
        <v>54</v>
      </c>
      <c r="E42" s="3" t="s">
        <v>44</v>
      </c>
      <c r="F42" s="3">
        <v>484.44</v>
      </c>
    </row>
    <row r="43" spans="1:6" ht="21.95" customHeight="1">
      <c r="A43" s="4"/>
      <c r="B43" s="5" t="s">
        <v>42</v>
      </c>
      <c r="C43" s="5"/>
      <c r="D43" s="3" t="s">
        <v>55</v>
      </c>
      <c r="E43" s="3" t="s">
        <v>44</v>
      </c>
      <c r="F43" s="3">
        <v>484.44</v>
      </c>
    </row>
    <row r="44" spans="1:6" ht="21.95" customHeight="1">
      <c r="A44" s="4"/>
      <c r="B44" s="9" t="s">
        <v>42</v>
      </c>
      <c r="C44" s="10"/>
      <c r="D44" s="3" t="s">
        <v>129</v>
      </c>
      <c r="E44" s="3" t="s">
        <v>44</v>
      </c>
      <c r="F44" s="3">
        <v>484.44</v>
      </c>
    </row>
    <row r="45" spans="1:6" ht="21.95" customHeight="1">
      <c r="A45" s="4"/>
      <c r="B45" s="9" t="s">
        <v>132</v>
      </c>
      <c r="C45" s="10"/>
      <c r="D45" s="3" t="s">
        <v>130</v>
      </c>
      <c r="E45" s="3" t="s">
        <v>133</v>
      </c>
      <c r="F45" s="3">
        <v>687.5</v>
      </c>
    </row>
    <row r="46" spans="1:6" ht="21.95" customHeight="1">
      <c r="A46" s="4"/>
      <c r="B46" s="5" t="s">
        <v>42</v>
      </c>
      <c r="C46" s="5"/>
      <c r="D46" s="3" t="s">
        <v>130</v>
      </c>
      <c r="E46" s="3" t="s">
        <v>44</v>
      </c>
      <c r="F46" s="3">
        <v>484.44</v>
      </c>
    </row>
    <row r="47" spans="1:6" ht="21.95" customHeight="1">
      <c r="A47" s="4"/>
      <c r="B47" s="5" t="s">
        <v>42</v>
      </c>
      <c r="C47" s="5"/>
      <c r="D47" s="3" t="s">
        <v>131</v>
      </c>
      <c r="E47" s="3" t="s">
        <v>44</v>
      </c>
      <c r="F47" s="3">
        <v>484.44</v>
      </c>
    </row>
    <row r="48" spans="1:6" ht="12" customHeight="1">
      <c r="A48" s="1" t="s">
        <v>56</v>
      </c>
      <c r="B48" s="7" t="s">
        <v>29</v>
      </c>
      <c r="C48" s="7"/>
      <c r="D48" s="7"/>
      <c r="E48" s="7"/>
      <c r="F48" s="2">
        <f>SUM(F49:F61)</f>
        <v>11271.309999999998</v>
      </c>
    </row>
    <row r="49" spans="1:6" ht="21.95" customHeight="1">
      <c r="A49" s="4"/>
      <c r="B49" s="5" t="s">
        <v>57</v>
      </c>
      <c r="C49" s="5"/>
      <c r="D49" s="3" t="s">
        <v>58</v>
      </c>
      <c r="E49" s="3" t="s">
        <v>59</v>
      </c>
      <c r="F49" s="3">
        <v>884.1</v>
      </c>
    </row>
    <row r="50" spans="1:6" ht="21.95" customHeight="1">
      <c r="A50" s="4"/>
      <c r="B50" s="5" t="s">
        <v>57</v>
      </c>
      <c r="C50" s="5"/>
      <c r="D50" s="3" t="s">
        <v>60</v>
      </c>
      <c r="E50" s="3" t="s">
        <v>59</v>
      </c>
      <c r="F50" s="3">
        <v>884.1</v>
      </c>
    </row>
    <row r="51" spans="1:6" ht="21.95" customHeight="1">
      <c r="A51" s="4"/>
      <c r="B51" s="5" t="s">
        <v>57</v>
      </c>
      <c r="C51" s="5"/>
      <c r="D51" s="3" t="s">
        <v>61</v>
      </c>
      <c r="E51" s="3" t="s">
        <v>59</v>
      </c>
      <c r="F51" s="3">
        <v>884.1</v>
      </c>
    </row>
    <row r="52" spans="1:6" ht="21.95" customHeight="1">
      <c r="A52" s="4"/>
      <c r="B52" s="5" t="s">
        <v>62</v>
      </c>
      <c r="C52" s="5"/>
      <c r="D52" s="3" t="s">
        <v>63</v>
      </c>
      <c r="E52" s="3" t="s">
        <v>64</v>
      </c>
      <c r="F52" s="3">
        <v>201.85</v>
      </c>
    </row>
    <row r="53" spans="1:6" ht="21.95" customHeight="1">
      <c r="A53" s="4"/>
      <c r="B53" s="5" t="s">
        <v>57</v>
      </c>
      <c r="C53" s="5"/>
      <c r="D53" s="3" t="s">
        <v>65</v>
      </c>
      <c r="E53" s="3" t="s">
        <v>59</v>
      </c>
      <c r="F53" s="3">
        <v>884.1</v>
      </c>
    </row>
    <row r="54" spans="1:6" ht="21.95" customHeight="1">
      <c r="A54" s="4"/>
      <c r="B54" s="5" t="s">
        <v>57</v>
      </c>
      <c r="C54" s="5"/>
      <c r="D54" s="3" t="s">
        <v>66</v>
      </c>
      <c r="E54" s="3" t="s">
        <v>59</v>
      </c>
      <c r="F54" s="3">
        <v>884.1</v>
      </c>
    </row>
    <row r="55" spans="1:6" ht="21.95" customHeight="1">
      <c r="A55" s="4"/>
      <c r="B55" s="5" t="s">
        <v>57</v>
      </c>
      <c r="C55" s="5"/>
      <c r="D55" s="3" t="s">
        <v>67</v>
      </c>
      <c r="E55" s="3" t="s">
        <v>59</v>
      </c>
      <c r="F55" s="3">
        <v>884.1</v>
      </c>
    </row>
    <row r="56" spans="1:6" ht="21.95" customHeight="1">
      <c r="A56" s="4"/>
      <c r="B56" s="5" t="s">
        <v>57</v>
      </c>
      <c r="C56" s="5"/>
      <c r="D56" s="3" t="s">
        <v>68</v>
      </c>
      <c r="E56" s="3" t="s">
        <v>69</v>
      </c>
      <c r="F56" s="3">
        <v>960.81</v>
      </c>
    </row>
    <row r="57" spans="1:6" ht="21.95" customHeight="1">
      <c r="A57" s="4"/>
      <c r="B57" s="5" t="s">
        <v>57</v>
      </c>
      <c r="C57" s="5"/>
      <c r="D57" s="3" t="s">
        <v>70</v>
      </c>
      <c r="E57" s="3" t="s">
        <v>69</v>
      </c>
      <c r="F57" s="3">
        <v>960.81</v>
      </c>
    </row>
    <row r="58" spans="1:6" ht="21.95" customHeight="1">
      <c r="A58" s="4"/>
      <c r="B58" s="5" t="s">
        <v>57</v>
      </c>
      <c r="C58" s="5"/>
      <c r="D58" s="3" t="s">
        <v>71</v>
      </c>
      <c r="E58" s="3" t="s">
        <v>69</v>
      </c>
      <c r="F58" s="3">
        <v>960.81</v>
      </c>
    </row>
    <row r="59" spans="1:6" ht="21.95" customHeight="1">
      <c r="A59" s="4"/>
      <c r="B59" s="5" t="s">
        <v>57</v>
      </c>
      <c r="C59" s="5"/>
      <c r="D59" s="3" t="s">
        <v>134</v>
      </c>
      <c r="E59" s="3" t="s">
        <v>69</v>
      </c>
      <c r="F59" s="3">
        <v>960.81</v>
      </c>
    </row>
    <row r="60" spans="1:6" ht="21.95" customHeight="1">
      <c r="A60" s="4"/>
      <c r="B60" s="5" t="s">
        <v>57</v>
      </c>
      <c r="C60" s="5"/>
      <c r="D60" s="3" t="s">
        <v>135</v>
      </c>
      <c r="E60" s="3" t="s">
        <v>69</v>
      </c>
      <c r="F60" s="3">
        <v>960.81</v>
      </c>
    </row>
    <row r="61" spans="1:6" ht="21.95" customHeight="1">
      <c r="A61" s="4"/>
      <c r="B61" s="5" t="s">
        <v>57</v>
      </c>
      <c r="C61" s="5"/>
      <c r="D61" s="3" t="s">
        <v>136</v>
      </c>
      <c r="E61" s="3" t="s">
        <v>69</v>
      </c>
      <c r="F61" s="3">
        <v>960.81</v>
      </c>
    </row>
    <row r="62" spans="1:6" ht="12" customHeight="1">
      <c r="A62" s="1" t="s">
        <v>72</v>
      </c>
      <c r="B62" s="7" t="s">
        <v>29</v>
      </c>
      <c r="C62" s="7"/>
      <c r="D62" s="7"/>
      <c r="E62" s="7"/>
      <c r="F62" s="2">
        <f>SUM(F63:F80)</f>
        <v>5619.4800000000014</v>
      </c>
    </row>
    <row r="63" spans="1:6" ht="21.95" customHeight="1">
      <c r="A63" s="4"/>
      <c r="B63" s="5" t="s">
        <v>73</v>
      </c>
      <c r="C63" s="5"/>
      <c r="D63" s="3" t="s">
        <v>74</v>
      </c>
      <c r="E63" s="3" t="s">
        <v>75</v>
      </c>
      <c r="F63" s="3">
        <v>456.18</v>
      </c>
    </row>
    <row r="64" spans="1:6" ht="21.95" customHeight="1">
      <c r="A64" s="4"/>
      <c r="B64" s="5" t="s">
        <v>73</v>
      </c>
      <c r="C64" s="5"/>
      <c r="D64" s="3" t="s">
        <v>76</v>
      </c>
      <c r="E64" s="3" t="s">
        <v>75</v>
      </c>
      <c r="F64" s="3">
        <v>456.18</v>
      </c>
    </row>
    <row r="65" spans="1:6" ht="21.95" customHeight="1">
      <c r="A65" s="4"/>
      <c r="B65" s="5" t="s">
        <v>73</v>
      </c>
      <c r="C65" s="5"/>
      <c r="D65" s="3" t="s">
        <v>77</v>
      </c>
      <c r="E65" s="3" t="s">
        <v>75</v>
      </c>
      <c r="F65" s="3">
        <v>456.18</v>
      </c>
    </row>
    <row r="66" spans="1:6" ht="21.95" customHeight="1">
      <c r="A66" s="4"/>
      <c r="B66" s="5" t="s">
        <v>73</v>
      </c>
      <c r="C66" s="5"/>
      <c r="D66" s="3" t="s">
        <v>78</v>
      </c>
      <c r="E66" s="3" t="s">
        <v>75</v>
      </c>
      <c r="F66" s="3">
        <v>456.18</v>
      </c>
    </row>
    <row r="67" spans="1:6" ht="21.95" customHeight="1">
      <c r="A67" s="4"/>
      <c r="B67" s="5" t="s">
        <v>73</v>
      </c>
      <c r="C67" s="5"/>
      <c r="D67" s="3" t="s">
        <v>79</v>
      </c>
      <c r="E67" s="3" t="s">
        <v>75</v>
      </c>
      <c r="F67" s="3">
        <v>456.18</v>
      </c>
    </row>
    <row r="68" spans="1:6" ht="21.95" customHeight="1">
      <c r="A68" s="4"/>
      <c r="B68" s="5" t="s">
        <v>73</v>
      </c>
      <c r="C68" s="5"/>
      <c r="D68" s="3" t="s">
        <v>80</v>
      </c>
      <c r="E68" s="3" t="s">
        <v>75</v>
      </c>
      <c r="F68" s="3">
        <v>456.18</v>
      </c>
    </row>
    <row r="69" spans="1:6" ht="21.95" customHeight="1">
      <c r="A69" s="4"/>
      <c r="B69" s="5" t="s">
        <v>73</v>
      </c>
      <c r="C69" s="5"/>
      <c r="D69" s="3" t="s">
        <v>81</v>
      </c>
      <c r="E69" s="3" t="s">
        <v>75</v>
      </c>
      <c r="F69" s="3">
        <v>456.18</v>
      </c>
    </row>
    <row r="70" spans="1:6" ht="33.75" customHeight="1">
      <c r="A70" s="4"/>
      <c r="B70" s="5" t="s">
        <v>122</v>
      </c>
      <c r="C70" s="5"/>
      <c r="D70" s="3" t="s">
        <v>82</v>
      </c>
      <c r="E70" s="3" t="s">
        <v>83</v>
      </c>
      <c r="F70" s="3">
        <v>24.22</v>
      </c>
    </row>
    <row r="71" spans="1:6" ht="21.95" customHeight="1">
      <c r="A71" s="4"/>
      <c r="B71" s="5" t="s">
        <v>73</v>
      </c>
      <c r="C71" s="5"/>
      <c r="D71" s="3" t="s">
        <v>84</v>
      </c>
      <c r="E71" s="3" t="s">
        <v>75</v>
      </c>
      <c r="F71" s="3">
        <v>456.18</v>
      </c>
    </row>
    <row r="72" spans="1:6" ht="33.75" customHeight="1">
      <c r="A72" s="4"/>
      <c r="B72" s="5" t="s">
        <v>122</v>
      </c>
      <c r="C72" s="5"/>
      <c r="D72" s="3" t="s">
        <v>85</v>
      </c>
      <c r="E72" s="3" t="s">
        <v>83</v>
      </c>
      <c r="F72" s="3">
        <v>24.22</v>
      </c>
    </row>
    <row r="73" spans="1:6" ht="21.95" customHeight="1">
      <c r="A73" s="4"/>
      <c r="B73" s="5" t="s">
        <v>73</v>
      </c>
      <c r="C73" s="5"/>
      <c r="D73" s="3" t="s">
        <v>86</v>
      </c>
      <c r="E73" s="3" t="s">
        <v>75</v>
      </c>
      <c r="F73" s="3">
        <v>456.18</v>
      </c>
    </row>
    <row r="74" spans="1:6" ht="34.5" customHeight="1">
      <c r="A74" s="4"/>
      <c r="B74" s="5" t="s">
        <v>122</v>
      </c>
      <c r="C74" s="5"/>
      <c r="D74" s="3" t="s">
        <v>87</v>
      </c>
      <c r="E74" s="3" t="s">
        <v>83</v>
      </c>
      <c r="F74" s="3">
        <v>24.22</v>
      </c>
    </row>
    <row r="75" spans="1:6" ht="21" customHeight="1">
      <c r="A75" s="4"/>
      <c r="B75" s="5" t="s">
        <v>73</v>
      </c>
      <c r="C75" s="5"/>
      <c r="D75" s="3" t="s">
        <v>137</v>
      </c>
      <c r="E75" s="3" t="s">
        <v>75</v>
      </c>
      <c r="F75" s="3">
        <v>456.18</v>
      </c>
    </row>
    <row r="76" spans="1:6" ht="34.5" customHeight="1">
      <c r="A76" s="4"/>
      <c r="B76" s="5" t="s">
        <v>122</v>
      </c>
      <c r="C76" s="5"/>
      <c r="D76" s="3" t="s">
        <v>137</v>
      </c>
      <c r="E76" s="3" t="s">
        <v>83</v>
      </c>
      <c r="F76" s="3">
        <v>24.22</v>
      </c>
    </row>
    <row r="77" spans="1:6" ht="21.75" customHeight="1">
      <c r="A77" s="4"/>
      <c r="B77" s="5" t="s">
        <v>73</v>
      </c>
      <c r="C77" s="5"/>
      <c r="D77" s="3" t="s">
        <v>138</v>
      </c>
      <c r="E77" s="3" t="s">
        <v>75</v>
      </c>
      <c r="F77" s="3">
        <v>456.18</v>
      </c>
    </row>
    <row r="78" spans="1:6" ht="34.5" customHeight="1">
      <c r="A78" s="4"/>
      <c r="B78" s="5" t="s">
        <v>122</v>
      </c>
      <c r="C78" s="5"/>
      <c r="D78" s="3" t="s">
        <v>138</v>
      </c>
      <c r="E78" s="3" t="s">
        <v>83</v>
      </c>
      <c r="F78" s="3">
        <v>24.22</v>
      </c>
    </row>
    <row r="79" spans="1:6" ht="22.5" customHeight="1">
      <c r="A79" s="4"/>
      <c r="B79" s="5" t="s">
        <v>73</v>
      </c>
      <c r="C79" s="5"/>
      <c r="D79" s="3" t="s">
        <v>139</v>
      </c>
      <c r="E79" s="3" t="s">
        <v>75</v>
      </c>
      <c r="F79" s="3">
        <v>456.18</v>
      </c>
    </row>
    <row r="80" spans="1:6" ht="34.5" customHeight="1">
      <c r="A80" s="4"/>
      <c r="B80" s="5" t="s">
        <v>122</v>
      </c>
      <c r="C80" s="5"/>
      <c r="D80" s="3" t="s">
        <v>139</v>
      </c>
      <c r="E80" s="3" t="s">
        <v>83</v>
      </c>
      <c r="F80" s="3">
        <v>24.22</v>
      </c>
    </row>
    <row r="81" spans="1:6" ht="12.75" customHeight="1">
      <c r="A81" s="1" t="s">
        <v>88</v>
      </c>
      <c r="B81" s="7" t="s">
        <v>29</v>
      </c>
      <c r="C81" s="7"/>
      <c r="D81" s="7"/>
      <c r="E81" s="7"/>
      <c r="F81" s="2">
        <f>SUM(F82:F90)</f>
        <v>1453.32</v>
      </c>
    </row>
    <row r="82" spans="1:6" ht="21.95" customHeight="1">
      <c r="A82" s="4"/>
      <c r="B82" s="5" t="s">
        <v>89</v>
      </c>
      <c r="C82" s="5"/>
      <c r="D82" s="3" t="s">
        <v>78</v>
      </c>
      <c r="E82" s="3" t="s">
        <v>90</v>
      </c>
      <c r="F82" s="3">
        <v>161.47999999999999</v>
      </c>
    </row>
    <row r="83" spans="1:6" ht="21.95" customHeight="1">
      <c r="A83" s="4"/>
      <c r="B83" s="5" t="s">
        <v>89</v>
      </c>
      <c r="C83" s="5"/>
      <c r="D83" s="3" t="s">
        <v>79</v>
      </c>
      <c r="E83" s="3" t="s">
        <v>90</v>
      </c>
      <c r="F83" s="3">
        <v>161.47999999999999</v>
      </c>
    </row>
    <row r="84" spans="1:6" ht="21.95" customHeight="1">
      <c r="A84" s="4"/>
      <c r="B84" s="5" t="s">
        <v>89</v>
      </c>
      <c r="C84" s="5"/>
      <c r="D84" s="3" t="s">
        <v>80</v>
      </c>
      <c r="E84" s="3" t="s">
        <v>90</v>
      </c>
      <c r="F84" s="3">
        <v>161.47999999999999</v>
      </c>
    </row>
    <row r="85" spans="1:6" ht="21.95" customHeight="1">
      <c r="A85" s="4"/>
      <c r="B85" s="5" t="s">
        <v>89</v>
      </c>
      <c r="C85" s="5"/>
      <c r="D85" s="3" t="s">
        <v>81</v>
      </c>
      <c r="E85" s="3" t="s">
        <v>90</v>
      </c>
      <c r="F85" s="3">
        <v>161.47999999999999</v>
      </c>
    </row>
    <row r="86" spans="1:6" ht="21.95" customHeight="1">
      <c r="A86" s="4"/>
      <c r="B86" s="5" t="s">
        <v>89</v>
      </c>
      <c r="C86" s="5"/>
      <c r="D86" s="3" t="s">
        <v>84</v>
      </c>
      <c r="E86" s="3" t="s">
        <v>90</v>
      </c>
      <c r="F86" s="3">
        <v>161.47999999999999</v>
      </c>
    </row>
    <row r="87" spans="1:6" ht="21.95" customHeight="1">
      <c r="A87" s="4"/>
      <c r="B87" s="5" t="s">
        <v>89</v>
      </c>
      <c r="C87" s="5"/>
      <c r="D87" s="3" t="s">
        <v>86</v>
      </c>
      <c r="E87" s="3" t="s">
        <v>90</v>
      </c>
      <c r="F87" s="3">
        <v>161.47999999999999</v>
      </c>
    </row>
    <row r="88" spans="1:6" ht="21.95" customHeight="1">
      <c r="A88" s="4"/>
      <c r="B88" s="5" t="s">
        <v>89</v>
      </c>
      <c r="C88" s="5"/>
      <c r="D88" s="3" t="s">
        <v>137</v>
      </c>
      <c r="E88" s="3" t="s">
        <v>90</v>
      </c>
      <c r="F88" s="3">
        <v>161.47999999999999</v>
      </c>
    </row>
    <row r="89" spans="1:6" ht="21.95" customHeight="1">
      <c r="A89" s="4"/>
      <c r="B89" s="5" t="s">
        <v>89</v>
      </c>
      <c r="C89" s="5"/>
      <c r="D89" s="3" t="s">
        <v>138</v>
      </c>
      <c r="E89" s="3" t="s">
        <v>90</v>
      </c>
      <c r="F89" s="3">
        <v>161.47999999999999</v>
      </c>
    </row>
    <row r="90" spans="1:6" ht="21.95" customHeight="1">
      <c r="A90" s="4"/>
      <c r="B90" s="5" t="s">
        <v>89</v>
      </c>
      <c r="C90" s="5"/>
      <c r="D90" s="3" t="s">
        <v>139</v>
      </c>
      <c r="E90" s="3" t="s">
        <v>90</v>
      </c>
      <c r="F90" s="3">
        <v>161.47999999999999</v>
      </c>
    </row>
    <row r="91" spans="1:6" ht="10.5" customHeight="1">
      <c r="A91" s="1" t="s">
        <v>91</v>
      </c>
      <c r="B91" s="7" t="s">
        <v>29</v>
      </c>
      <c r="C91" s="7"/>
      <c r="D91" s="7"/>
      <c r="E91" s="7"/>
      <c r="F91" s="2">
        <v>8987.7999999999993</v>
      </c>
    </row>
    <row r="92" spans="1:6" ht="21.95" customHeight="1">
      <c r="A92" s="4"/>
      <c r="B92" s="5" t="s">
        <v>92</v>
      </c>
      <c r="C92" s="5"/>
      <c r="D92" s="3" t="s">
        <v>93</v>
      </c>
      <c r="E92" s="3" t="s">
        <v>94</v>
      </c>
      <c r="F92" s="3">
        <v>1852</v>
      </c>
    </row>
    <row r="93" spans="1:6" ht="11.1" customHeight="1">
      <c r="A93" s="4"/>
      <c r="B93" s="5" t="s">
        <v>95</v>
      </c>
      <c r="C93" s="5"/>
      <c r="D93" s="3" t="s">
        <v>96</v>
      </c>
      <c r="E93" s="3" t="s">
        <v>97</v>
      </c>
      <c r="F93" s="3">
        <v>7135.8</v>
      </c>
    </row>
    <row r="94" spans="1:6" ht="11.25" customHeight="1">
      <c r="A94" s="1" t="s">
        <v>98</v>
      </c>
      <c r="B94" s="7" t="s">
        <v>29</v>
      </c>
      <c r="C94" s="7"/>
      <c r="D94" s="7"/>
      <c r="E94" s="7"/>
      <c r="F94" s="2">
        <f>SUM(F95:F106)</f>
        <v>3633.3599999999988</v>
      </c>
    </row>
    <row r="95" spans="1:6" ht="21.95" customHeight="1">
      <c r="A95" s="4"/>
      <c r="B95" s="5" t="s">
        <v>99</v>
      </c>
      <c r="C95" s="5"/>
      <c r="D95" s="3" t="s">
        <v>74</v>
      </c>
      <c r="E95" s="3" t="s">
        <v>100</v>
      </c>
      <c r="F95" s="3">
        <v>302.77999999999997</v>
      </c>
    </row>
    <row r="96" spans="1:6" ht="21.95" customHeight="1">
      <c r="A96" s="4"/>
      <c r="B96" s="5" t="s">
        <v>99</v>
      </c>
      <c r="C96" s="5"/>
      <c r="D96" s="3" t="s">
        <v>76</v>
      </c>
      <c r="E96" s="3" t="s">
        <v>100</v>
      </c>
      <c r="F96" s="3">
        <v>302.77999999999997</v>
      </c>
    </row>
    <row r="97" spans="1:6" ht="21.95" customHeight="1">
      <c r="A97" s="4"/>
      <c r="B97" s="5" t="s">
        <v>99</v>
      </c>
      <c r="C97" s="5"/>
      <c r="D97" s="3" t="s">
        <v>77</v>
      </c>
      <c r="E97" s="3" t="s">
        <v>100</v>
      </c>
      <c r="F97" s="3">
        <v>302.77999999999997</v>
      </c>
    </row>
    <row r="98" spans="1:6" ht="21.95" customHeight="1">
      <c r="A98" s="4"/>
      <c r="B98" s="5" t="s">
        <v>99</v>
      </c>
      <c r="C98" s="5"/>
      <c r="D98" s="3" t="s">
        <v>78</v>
      </c>
      <c r="E98" s="3" t="s">
        <v>100</v>
      </c>
      <c r="F98" s="3">
        <v>302.77999999999997</v>
      </c>
    </row>
    <row r="99" spans="1:6" ht="21.95" customHeight="1">
      <c r="A99" s="4"/>
      <c r="B99" s="5" t="s">
        <v>99</v>
      </c>
      <c r="C99" s="5"/>
      <c r="D99" s="3" t="s">
        <v>79</v>
      </c>
      <c r="E99" s="3" t="s">
        <v>100</v>
      </c>
      <c r="F99" s="3">
        <v>302.77999999999997</v>
      </c>
    </row>
    <row r="100" spans="1:6" ht="21.95" customHeight="1">
      <c r="A100" s="4"/>
      <c r="B100" s="5" t="s">
        <v>99</v>
      </c>
      <c r="C100" s="5"/>
      <c r="D100" s="3" t="s">
        <v>80</v>
      </c>
      <c r="E100" s="3" t="s">
        <v>100</v>
      </c>
      <c r="F100" s="3">
        <v>302.77999999999997</v>
      </c>
    </row>
    <row r="101" spans="1:6" ht="21.95" customHeight="1">
      <c r="A101" s="4"/>
      <c r="B101" s="5" t="s">
        <v>99</v>
      </c>
      <c r="C101" s="5"/>
      <c r="D101" s="3" t="s">
        <v>81</v>
      </c>
      <c r="E101" s="3" t="s">
        <v>100</v>
      </c>
      <c r="F101" s="3">
        <v>302.77999999999997</v>
      </c>
    </row>
    <row r="102" spans="1:6" ht="21.95" customHeight="1">
      <c r="A102" s="4"/>
      <c r="B102" s="5" t="s">
        <v>99</v>
      </c>
      <c r="C102" s="5"/>
      <c r="D102" s="3" t="s">
        <v>101</v>
      </c>
      <c r="E102" s="3" t="s">
        <v>100</v>
      </c>
      <c r="F102" s="3">
        <v>302.77999999999997</v>
      </c>
    </row>
    <row r="103" spans="1:6" ht="21.95" customHeight="1">
      <c r="A103" s="4"/>
      <c r="B103" s="5" t="s">
        <v>99</v>
      </c>
      <c r="C103" s="5"/>
      <c r="D103" s="3" t="s">
        <v>86</v>
      </c>
      <c r="E103" s="3" t="s">
        <v>100</v>
      </c>
      <c r="F103" s="3">
        <v>302.77999999999997</v>
      </c>
    </row>
    <row r="104" spans="1:6" ht="21.95" customHeight="1">
      <c r="A104" s="4"/>
      <c r="B104" s="5" t="s">
        <v>99</v>
      </c>
      <c r="C104" s="5"/>
      <c r="D104" s="3" t="s">
        <v>137</v>
      </c>
      <c r="E104" s="3" t="s">
        <v>100</v>
      </c>
      <c r="F104" s="3">
        <v>302.77999999999997</v>
      </c>
    </row>
    <row r="105" spans="1:6" ht="21.95" customHeight="1">
      <c r="A105" s="4"/>
      <c r="B105" s="5" t="s">
        <v>99</v>
      </c>
      <c r="C105" s="5"/>
      <c r="D105" s="3" t="s">
        <v>138</v>
      </c>
      <c r="E105" s="3" t="s">
        <v>100</v>
      </c>
      <c r="F105" s="3">
        <v>302.77999999999997</v>
      </c>
    </row>
    <row r="106" spans="1:6" ht="21.95" customHeight="1">
      <c r="A106" s="4"/>
      <c r="B106" s="5" t="s">
        <v>99</v>
      </c>
      <c r="C106" s="5"/>
      <c r="D106" s="3" t="s">
        <v>139</v>
      </c>
      <c r="E106" s="3" t="s">
        <v>100</v>
      </c>
      <c r="F106" s="3">
        <v>302.77999999999997</v>
      </c>
    </row>
    <row r="107" spans="1:6" ht="12" customHeight="1">
      <c r="A107" s="7" t="s">
        <v>102</v>
      </c>
      <c r="B107" s="6"/>
      <c r="C107" s="6"/>
      <c r="D107" s="6"/>
      <c r="E107" s="6"/>
      <c r="F107" s="2">
        <f>F94+F91+F81+F62+F48+F33+F20</f>
        <v>40664.53</v>
      </c>
    </row>
    <row r="108" spans="1:6" ht="12" customHeight="1">
      <c r="A108" s="6" t="s">
        <v>9</v>
      </c>
      <c r="B108" s="6"/>
      <c r="C108" s="6"/>
      <c r="D108" s="6"/>
      <c r="E108" s="6"/>
      <c r="F108" s="6"/>
    </row>
    <row r="109" spans="1:6" ht="12" customHeight="1">
      <c r="A109" s="1" t="s">
        <v>72</v>
      </c>
      <c r="B109" s="7" t="s">
        <v>29</v>
      </c>
      <c r="C109" s="7"/>
      <c r="D109" s="7"/>
      <c r="E109" s="7"/>
      <c r="F109" s="2">
        <v>13612</v>
      </c>
    </row>
    <row r="110" spans="1:6" ht="11.25" customHeight="1">
      <c r="A110" s="4"/>
      <c r="B110" s="5" t="s">
        <v>103</v>
      </c>
      <c r="C110" s="5"/>
      <c r="D110" s="3" t="s">
        <v>104</v>
      </c>
      <c r="E110" s="3" t="s">
        <v>105</v>
      </c>
      <c r="F110" s="3">
        <v>13612</v>
      </c>
    </row>
    <row r="111" spans="1:6" ht="11.25" customHeight="1">
      <c r="A111" s="1" t="s">
        <v>88</v>
      </c>
      <c r="B111" s="7" t="s">
        <v>29</v>
      </c>
      <c r="C111" s="7"/>
      <c r="D111" s="7"/>
      <c r="E111" s="7"/>
      <c r="F111" s="2">
        <v>706</v>
      </c>
    </row>
    <row r="112" spans="1:6" ht="21.95" customHeight="1">
      <c r="A112" s="4"/>
      <c r="B112" s="5" t="s">
        <v>106</v>
      </c>
      <c r="C112" s="5"/>
      <c r="D112" s="3" t="s">
        <v>107</v>
      </c>
      <c r="E112" s="3" t="s">
        <v>108</v>
      </c>
      <c r="F112" s="3">
        <v>706</v>
      </c>
    </row>
    <row r="113" spans="1:6" ht="11.25" customHeight="1">
      <c r="A113" s="7" t="s">
        <v>102</v>
      </c>
      <c r="B113" s="6"/>
      <c r="C113" s="6"/>
      <c r="D113" s="6"/>
      <c r="E113" s="6"/>
      <c r="F113" s="2">
        <v>14318</v>
      </c>
    </row>
    <row r="114" spans="1:6" ht="12" customHeight="1">
      <c r="A114" s="6" t="s">
        <v>10</v>
      </c>
      <c r="B114" s="6"/>
      <c r="C114" s="6"/>
      <c r="D114" s="6"/>
      <c r="E114" s="6"/>
      <c r="F114" s="6"/>
    </row>
    <row r="115" spans="1:6" ht="11.25" customHeight="1">
      <c r="A115" s="1" t="s">
        <v>109</v>
      </c>
      <c r="B115" s="7" t="s">
        <v>29</v>
      </c>
      <c r="C115" s="7"/>
      <c r="D115" s="7"/>
      <c r="E115" s="7"/>
      <c r="F115" s="2">
        <f>SUM(F116:F122)</f>
        <v>1960</v>
      </c>
    </row>
    <row r="116" spans="1:6" ht="21.95" customHeight="1">
      <c r="A116" s="4"/>
      <c r="B116" s="5" t="s">
        <v>110</v>
      </c>
      <c r="C116" s="5"/>
      <c r="D116" s="3" t="s">
        <v>111</v>
      </c>
      <c r="E116" s="3" t="s">
        <v>112</v>
      </c>
      <c r="F116" s="3">
        <v>280</v>
      </c>
    </row>
    <row r="117" spans="1:6" ht="21.95" customHeight="1">
      <c r="A117" s="4"/>
      <c r="B117" s="5" t="s">
        <v>110</v>
      </c>
      <c r="C117" s="5"/>
      <c r="D117" s="3" t="s">
        <v>113</v>
      </c>
      <c r="E117" s="3" t="s">
        <v>112</v>
      </c>
      <c r="F117" s="3">
        <v>280</v>
      </c>
    </row>
    <row r="118" spans="1:6" ht="21.95" customHeight="1">
      <c r="A118" s="4"/>
      <c r="B118" s="5" t="s">
        <v>110</v>
      </c>
      <c r="C118" s="5"/>
      <c r="D118" s="3" t="s">
        <v>114</v>
      </c>
      <c r="E118" s="3" t="s">
        <v>112</v>
      </c>
      <c r="F118" s="3">
        <v>280</v>
      </c>
    </row>
    <row r="119" spans="1:6" ht="21.95" customHeight="1">
      <c r="A119" s="4"/>
      <c r="B119" s="5" t="s">
        <v>110</v>
      </c>
      <c r="C119" s="5"/>
      <c r="D119" s="3" t="s">
        <v>115</v>
      </c>
      <c r="E119" s="3" t="s">
        <v>112</v>
      </c>
      <c r="F119" s="3">
        <v>280</v>
      </c>
    </row>
    <row r="120" spans="1:6" ht="21.95" customHeight="1">
      <c r="A120" s="4"/>
      <c r="B120" s="5" t="s">
        <v>110</v>
      </c>
      <c r="C120" s="5"/>
      <c r="D120" s="3" t="s">
        <v>123</v>
      </c>
      <c r="E120" s="3" t="s">
        <v>112</v>
      </c>
      <c r="F120" s="3">
        <v>280</v>
      </c>
    </row>
    <row r="121" spans="1:6" ht="21.95" customHeight="1">
      <c r="A121" s="4"/>
      <c r="B121" s="5" t="s">
        <v>110</v>
      </c>
      <c r="C121" s="5"/>
      <c r="D121" s="3" t="s">
        <v>124</v>
      </c>
      <c r="E121" s="3" t="s">
        <v>112</v>
      </c>
      <c r="F121" s="3">
        <v>280</v>
      </c>
    </row>
    <row r="122" spans="1:6" ht="21.95" customHeight="1">
      <c r="A122" s="4"/>
      <c r="B122" s="5" t="s">
        <v>110</v>
      </c>
      <c r="C122" s="5"/>
      <c r="D122" s="3" t="s">
        <v>125</v>
      </c>
      <c r="E122" s="3" t="s">
        <v>112</v>
      </c>
      <c r="F122" s="3">
        <v>280</v>
      </c>
    </row>
    <row r="123" spans="1:6" ht="11.25" customHeight="1">
      <c r="A123" s="7" t="s">
        <v>102</v>
      </c>
      <c r="B123" s="6"/>
      <c r="C123" s="8"/>
      <c r="D123" s="8"/>
      <c r="E123" s="8"/>
      <c r="F123" s="3">
        <f>F115</f>
        <v>1960</v>
      </c>
    </row>
    <row r="124" spans="1:6" ht="12" customHeight="1">
      <c r="A124" s="7" t="s">
        <v>116</v>
      </c>
      <c r="B124" s="6"/>
      <c r="C124" s="6"/>
      <c r="D124" s="6"/>
      <c r="E124" s="6"/>
      <c r="F124" s="2">
        <f>F123+F113+F107</f>
        <v>56942.53</v>
      </c>
    </row>
    <row r="125" spans="1:6" ht="33.75">
      <c r="A125" s="4" t="s">
        <v>117</v>
      </c>
      <c r="B125" s="3"/>
      <c r="C125" s="3"/>
      <c r="D125" s="3"/>
      <c r="E125" s="3"/>
      <c r="F125" s="3">
        <v>6661.67</v>
      </c>
    </row>
    <row r="126" spans="1:6" ht="33.75">
      <c r="A126" s="4" t="s">
        <v>118</v>
      </c>
      <c r="B126" s="3"/>
      <c r="C126" s="3"/>
      <c r="D126" s="3"/>
      <c r="E126" s="3"/>
      <c r="F126" s="3">
        <v>1106.07</v>
      </c>
    </row>
    <row r="128" spans="1:6">
      <c r="A128" s="18" t="s">
        <v>119</v>
      </c>
      <c r="B128" s="18"/>
      <c r="C128" s="18"/>
      <c r="D128" s="18"/>
      <c r="E128" s="18"/>
      <c r="F128" s="18"/>
    </row>
    <row r="129" spans="1:8" ht="21" customHeight="1">
      <c r="A129" s="18" t="s">
        <v>120</v>
      </c>
      <c r="B129" s="18"/>
      <c r="C129" s="18"/>
      <c r="D129" s="18"/>
      <c r="E129" s="18"/>
      <c r="F129" s="18"/>
    </row>
    <row r="130" spans="1:8" ht="21" customHeight="1">
      <c r="A130" s="18" t="s">
        <v>121</v>
      </c>
      <c r="B130" s="18"/>
      <c r="C130" s="18"/>
      <c r="D130" s="18"/>
      <c r="E130" s="18"/>
      <c r="F130" s="18"/>
    </row>
    <row r="132" spans="1:8">
      <c r="A132" s="11"/>
      <c r="C132" s="12"/>
      <c r="D132" s="12"/>
      <c r="E132" s="12"/>
      <c r="F132" s="12"/>
      <c r="G132" s="12"/>
      <c r="H132" s="12"/>
    </row>
    <row r="133" spans="1:8">
      <c r="A133" s="11"/>
      <c r="C133" s="12"/>
      <c r="D133" s="12"/>
      <c r="E133" s="12"/>
      <c r="F133" s="12"/>
      <c r="G133" s="12"/>
      <c r="H133" s="12"/>
    </row>
    <row r="134" spans="1:8">
      <c r="A134" s="11"/>
      <c r="C134" s="12"/>
      <c r="D134" s="12"/>
      <c r="E134" s="12"/>
      <c r="F134" s="12"/>
      <c r="G134" s="12"/>
      <c r="H134" s="12"/>
    </row>
    <row r="135" spans="1:8" ht="24.95" customHeight="1">
      <c r="A135" s="11"/>
      <c r="C135" s="12"/>
      <c r="D135" s="12"/>
      <c r="E135" s="12"/>
      <c r="F135" s="12"/>
      <c r="G135" s="12"/>
      <c r="H135" s="12"/>
    </row>
    <row r="136" spans="1:8">
      <c r="A136" s="11"/>
      <c r="C136" s="12"/>
      <c r="D136" s="12"/>
      <c r="E136" s="12"/>
      <c r="F136" s="12"/>
      <c r="G136" s="12"/>
      <c r="H136" s="12"/>
    </row>
    <row r="137" spans="1:8">
      <c r="A137" s="11"/>
      <c r="C137" s="12"/>
      <c r="D137" s="12"/>
      <c r="E137" s="12"/>
      <c r="F137" s="12"/>
      <c r="G137" s="12"/>
      <c r="H137" s="12"/>
    </row>
    <row r="138" spans="1:8">
      <c r="A138" s="11"/>
      <c r="C138" s="12"/>
      <c r="D138" s="12"/>
      <c r="E138" s="12"/>
      <c r="F138" s="12"/>
      <c r="G138" s="12"/>
      <c r="H138" s="12"/>
    </row>
    <row r="139" spans="1:8">
      <c r="A139" s="11"/>
      <c r="C139" s="12"/>
      <c r="D139" s="12"/>
      <c r="E139" s="12"/>
      <c r="F139" s="12"/>
      <c r="G139" s="12"/>
      <c r="H139" s="12"/>
    </row>
    <row r="140" spans="1:8" ht="57" customHeight="1">
      <c r="A140" s="11"/>
      <c r="C140" s="12"/>
      <c r="D140" s="12"/>
      <c r="E140" s="12"/>
      <c r="F140" s="12"/>
      <c r="G140" s="12"/>
      <c r="H140" s="12"/>
    </row>
  </sheetData>
  <mergeCells count="120">
    <mergeCell ref="B89:C89"/>
    <mergeCell ref="B90:C90"/>
    <mergeCell ref="B104:C104"/>
    <mergeCell ref="B105:C105"/>
    <mergeCell ref="B106:C106"/>
    <mergeCell ref="B120:C120"/>
    <mergeCell ref="B121:C121"/>
    <mergeCell ref="B122:C122"/>
    <mergeCell ref="B30:C30"/>
    <mergeCell ref="B31:C31"/>
    <mergeCell ref="B32:C32"/>
    <mergeCell ref="B44:C44"/>
    <mergeCell ref="B46:C46"/>
    <mergeCell ref="B47:C47"/>
    <mergeCell ref="B45:C45"/>
    <mergeCell ref="B59:C59"/>
    <mergeCell ref="B60:C60"/>
    <mergeCell ref="B61:C61"/>
    <mergeCell ref="B75:C75"/>
    <mergeCell ref="B77:C77"/>
    <mergeCell ref="B79:C79"/>
    <mergeCell ref="A123:E123"/>
    <mergeCell ref="A124:E124"/>
    <mergeCell ref="A128:F128"/>
    <mergeCell ref="A129:F129"/>
    <mergeCell ref="A130:F130"/>
    <mergeCell ref="B119:C119"/>
    <mergeCell ref="A108:F108"/>
    <mergeCell ref="B109:E109"/>
    <mergeCell ref="B110:C110"/>
    <mergeCell ref="B111:E111"/>
    <mergeCell ref="B112:C112"/>
    <mergeCell ref="A113:E113"/>
    <mergeCell ref="A114:F114"/>
    <mergeCell ref="B115:E115"/>
    <mergeCell ref="B116:C116"/>
    <mergeCell ref="B117:C117"/>
    <mergeCell ref="B118:C118"/>
    <mergeCell ref="A107:E107"/>
    <mergeCell ref="B93:C93"/>
    <mergeCell ref="B94:E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92:C92"/>
    <mergeCell ref="B72:C72"/>
    <mergeCell ref="B73:C73"/>
    <mergeCell ref="B74:C74"/>
    <mergeCell ref="B81:E81"/>
    <mergeCell ref="B82:C82"/>
    <mergeCell ref="B83:C83"/>
    <mergeCell ref="B84:C84"/>
    <mergeCell ref="B85:C85"/>
    <mergeCell ref="B86:C86"/>
    <mergeCell ref="B87:C87"/>
    <mergeCell ref="B91:E91"/>
    <mergeCell ref="B76:C76"/>
    <mergeCell ref="B78:C78"/>
    <mergeCell ref="B80:C80"/>
    <mergeCell ref="B88:C88"/>
    <mergeCell ref="B71:C71"/>
    <mergeCell ref="B57:C57"/>
    <mergeCell ref="B58:C58"/>
    <mergeCell ref="B62:E62"/>
    <mergeCell ref="B63:C63"/>
    <mergeCell ref="B64:C64"/>
    <mergeCell ref="B65:C65"/>
    <mergeCell ref="B66:C66"/>
    <mergeCell ref="B67:C67"/>
    <mergeCell ref="B68:C68"/>
    <mergeCell ref="B69:C69"/>
    <mergeCell ref="B70:C70"/>
    <mergeCell ref="B56:C56"/>
    <mergeCell ref="B41:C41"/>
    <mergeCell ref="B42:C42"/>
    <mergeCell ref="B43:C43"/>
    <mergeCell ref="B48:E48"/>
    <mergeCell ref="B49:C49"/>
    <mergeCell ref="B50:C50"/>
    <mergeCell ref="B51:C51"/>
    <mergeCell ref="B52:C52"/>
    <mergeCell ref="B53:C53"/>
    <mergeCell ref="B54:C54"/>
    <mergeCell ref="B55:C55"/>
    <mergeCell ref="B40:C40"/>
    <mergeCell ref="B26:C26"/>
    <mergeCell ref="B27:C27"/>
    <mergeCell ref="B28:C28"/>
    <mergeCell ref="B29:C29"/>
    <mergeCell ref="B33:E33"/>
    <mergeCell ref="B34:C34"/>
    <mergeCell ref="B35:C35"/>
    <mergeCell ref="B36:C36"/>
    <mergeCell ref="B37:C37"/>
    <mergeCell ref="B38:C38"/>
    <mergeCell ref="B39:C39"/>
    <mergeCell ref="B25:C25"/>
    <mergeCell ref="A5:B5"/>
    <mergeCell ref="C5:F5"/>
    <mergeCell ref="C6:F6"/>
    <mergeCell ref="A17:F17"/>
    <mergeCell ref="B18:C18"/>
    <mergeCell ref="A19:F19"/>
    <mergeCell ref="B20:E20"/>
    <mergeCell ref="B21:C21"/>
    <mergeCell ref="B22:C22"/>
    <mergeCell ref="B23:C23"/>
    <mergeCell ref="B24:C24"/>
    <mergeCell ref="A1:F1"/>
    <mergeCell ref="A2:F2"/>
    <mergeCell ref="A3:B3"/>
    <mergeCell ref="C3:F3"/>
    <mergeCell ref="A4:B4"/>
    <mergeCell ref="C4:F4"/>
  </mergeCells>
  <pageMargins left="0.41666666666666669" right="0.41666666666666669" top="0.41666666666666669" bottom="0.41666666666666669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Рабочая ул. д. 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 Алина</dc:creator>
  <cp:lastModifiedBy>ПТО Алина</cp:lastModifiedBy>
  <cp:lastPrinted>2015-10-21T06:19:33Z</cp:lastPrinted>
  <dcterms:created xsi:type="dcterms:W3CDTF">2015-10-19T03:38:06Z</dcterms:created>
  <dcterms:modified xsi:type="dcterms:W3CDTF">2016-03-24T04:13:38Z</dcterms:modified>
</cp:coreProperties>
</file>